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dms-e-fhb.land.hb-netz.de:443/vis/FE0E3D1D-9DC5-4931-BF6C-9E01216047A4/webdav/10682626/"/>
    </mc:Choice>
  </mc:AlternateContent>
  <bookViews>
    <workbookView xWindow="0" yWindow="0" windowWidth="28800" windowHeight="11580"/>
  </bookViews>
  <sheets>
    <sheet name="Erläuterung" sheetId="1" r:id="rId1"/>
    <sheet name="Daten" sheetId="2" r:id="rId2"/>
    <sheet name="Relationen" sheetId="3" r:id="rId3"/>
  </sheets>
  <definedNames>
    <definedName name="_xlnm.Print_Area" localSheetId="1">Daten!$A$1:$P$62</definedName>
    <definedName name="_xlnm.Print_Area" localSheetId="0">Erläuterung!$A$1:$T$62</definedName>
    <definedName name="_xlnm.Print_Area" localSheetId="2">Relationen!$A$1:$P$62</definedName>
  </definedNames>
  <calcPr calcId="162913"/>
</workbook>
</file>

<file path=xl/calcChain.xml><?xml version="1.0" encoding="utf-8"?>
<calcChain xmlns="http://schemas.openxmlformats.org/spreadsheetml/2006/main">
  <c r="K48" i="3" l="1"/>
  <c r="J48" i="3"/>
  <c r="I48" i="3"/>
  <c r="H48" i="3"/>
  <c r="G48" i="3"/>
  <c r="F48" i="3"/>
  <c r="E48" i="3"/>
  <c r="D48" i="3"/>
  <c r="K47" i="3"/>
  <c r="J47" i="3"/>
  <c r="I47" i="3"/>
  <c r="H47" i="3"/>
  <c r="G47" i="3"/>
  <c r="F47" i="3"/>
  <c r="E47" i="3"/>
  <c r="D47" i="3"/>
  <c r="O46" i="3"/>
  <c r="N46" i="3"/>
  <c r="M46" i="3"/>
  <c r="K46" i="3"/>
  <c r="J46" i="3"/>
  <c r="I46" i="3"/>
  <c r="H46" i="3"/>
  <c r="G46" i="3"/>
  <c r="F46" i="3"/>
  <c r="E46" i="3"/>
  <c r="D46" i="3"/>
  <c r="K45" i="3"/>
  <c r="J45" i="3"/>
  <c r="I45" i="3"/>
  <c r="H45" i="3"/>
  <c r="G45" i="3"/>
  <c r="F45" i="3"/>
  <c r="E45" i="3"/>
  <c r="D45" i="3"/>
  <c r="M44" i="3"/>
  <c r="K44" i="3"/>
  <c r="J44" i="3"/>
  <c r="I44" i="3"/>
  <c r="H44" i="3"/>
  <c r="G44" i="3"/>
  <c r="F44" i="3"/>
  <c r="E44" i="3"/>
  <c r="D44" i="3"/>
  <c r="O42" i="3"/>
  <c r="M42" i="3"/>
  <c r="K42" i="3"/>
  <c r="J42" i="3"/>
  <c r="I42" i="3"/>
  <c r="H42" i="3"/>
  <c r="G42" i="3"/>
  <c r="F42" i="3"/>
  <c r="E42" i="3"/>
  <c r="D42" i="3"/>
  <c r="K41" i="3"/>
  <c r="O40" i="3"/>
  <c r="K40" i="3"/>
  <c r="H40" i="3"/>
  <c r="G40" i="3"/>
  <c r="D40" i="3"/>
  <c r="O39" i="3"/>
  <c r="K39" i="3"/>
  <c r="H39" i="3"/>
  <c r="G39" i="3"/>
  <c r="D39" i="3"/>
  <c r="O38" i="3"/>
  <c r="K38" i="3"/>
  <c r="H38" i="3"/>
  <c r="G38" i="3"/>
  <c r="D38" i="3"/>
  <c r="O36" i="3"/>
  <c r="K36" i="3"/>
  <c r="J36" i="3"/>
  <c r="I36" i="3"/>
  <c r="H36" i="3"/>
  <c r="G36" i="3"/>
  <c r="F36" i="3"/>
  <c r="E36" i="3"/>
  <c r="D36" i="3"/>
  <c r="O35" i="3"/>
  <c r="K35" i="3"/>
  <c r="J35" i="3"/>
  <c r="I35" i="3"/>
  <c r="H35" i="3"/>
  <c r="G35" i="3"/>
  <c r="F35" i="3"/>
  <c r="E35" i="3"/>
  <c r="D35" i="3"/>
  <c r="O34" i="3"/>
  <c r="M34" i="3"/>
  <c r="K34" i="3"/>
  <c r="J34" i="3"/>
  <c r="I34" i="3"/>
  <c r="H34" i="3"/>
  <c r="G34" i="3"/>
  <c r="F34" i="3"/>
  <c r="E34" i="3"/>
  <c r="D34" i="3"/>
  <c r="O32" i="3"/>
  <c r="K32" i="3"/>
  <c r="J32" i="3"/>
  <c r="I32" i="3"/>
  <c r="H32" i="3"/>
  <c r="G32" i="3"/>
  <c r="F32" i="3"/>
  <c r="E32" i="3"/>
  <c r="D32" i="3"/>
  <c r="O31" i="3"/>
  <c r="K31" i="3"/>
  <c r="J31" i="3"/>
  <c r="I31" i="3"/>
  <c r="H31" i="3"/>
  <c r="G31" i="3"/>
  <c r="F31" i="3"/>
  <c r="E31" i="3"/>
  <c r="D31" i="3"/>
  <c r="K28" i="3"/>
  <c r="J28" i="3"/>
  <c r="I28" i="3"/>
  <c r="H28" i="3"/>
  <c r="G28" i="3"/>
  <c r="F28" i="3"/>
  <c r="E28" i="3"/>
  <c r="D28" i="3"/>
  <c r="K27" i="3"/>
  <c r="J27" i="3"/>
  <c r="I27" i="3"/>
  <c r="H27" i="3"/>
  <c r="G27" i="3"/>
  <c r="F27" i="3"/>
  <c r="E27" i="3"/>
  <c r="D27" i="3"/>
  <c r="K26" i="3"/>
  <c r="J26" i="3"/>
  <c r="I26" i="3"/>
  <c r="H26" i="3"/>
  <c r="G26" i="3"/>
  <c r="F26" i="3"/>
  <c r="E26" i="3"/>
  <c r="D26" i="3"/>
  <c r="K25" i="3"/>
  <c r="J25" i="3"/>
  <c r="I25" i="3"/>
  <c r="H25" i="3"/>
  <c r="G25" i="3"/>
  <c r="F25" i="3"/>
  <c r="E25" i="3"/>
  <c r="D25" i="3"/>
  <c r="K24" i="3"/>
  <c r="J24" i="3"/>
  <c r="I24" i="3"/>
  <c r="H24" i="3"/>
  <c r="G24" i="3"/>
  <c r="F24" i="3"/>
  <c r="E24" i="3"/>
  <c r="D24" i="3"/>
  <c r="K23" i="3"/>
  <c r="J23" i="3"/>
  <c r="I23" i="3"/>
  <c r="H23" i="3"/>
  <c r="G23" i="3"/>
  <c r="F23" i="3"/>
  <c r="E23" i="3"/>
  <c r="D23" i="3"/>
  <c r="K22" i="3"/>
  <c r="J22" i="3"/>
  <c r="I22" i="3"/>
  <c r="H22" i="3"/>
  <c r="G22" i="3"/>
  <c r="F22" i="3"/>
  <c r="E22" i="3"/>
  <c r="D22" i="3"/>
  <c r="K21" i="3"/>
  <c r="J21" i="3"/>
  <c r="I21" i="3"/>
  <c r="H21" i="3"/>
  <c r="G21" i="3"/>
  <c r="F21" i="3"/>
  <c r="E21" i="3"/>
  <c r="D21" i="3"/>
  <c r="K20" i="3"/>
  <c r="J20" i="3"/>
  <c r="I20" i="3"/>
  <c r="H20" i="3"/>
  <c r="G20" i="3"/>
  <c r="F20" i="3"/>
  <c r="E20" i="3"/>
  <c r="D20" i="3"/>
  <c r="K19" i="3"/>
  <c r="J19" i="3"/>
  <c r="I19" i="3"/>
  <c r="H19" i="3"/>
  <c r="G19" i="3"/>
  <c r="F19" i="3"/>
  <c r="E19" i="3"/>
  <c r="D19" i="3"/>
  <c r="K18" i="3"/>
  <c r="J18" i="3"/>
  <c r="I18" i="3"/>
  <c r="H18" i="3"/>
  <c r="G18" i="3"/>
  <c r="F18" i="3"/>
  <c r="E18" i="3"/>
  <c r="D18" i="3"/>
  <c r="O16" i="3"/>
  <c r="K16" i="3"/>
  <c r="H16" i="3"/>
  <c r="G16" i="3"/>
  <c r="D16" i="3"/>
  <c r="K14" i="3"/>
  <c r="J14" i="3"/>
  <c r="I14" i="3"/>
  <c r="H14" i="3"/>
  <c r="G14" i="3"/>
  <c r="F14" i="3"/>
  <c r="E14" i="3"/>
  <c r="D14" i="3"/>
  <c r="O12" i="3"/>
  <c r="K12" i="3"/>
  <c r="H12" i="3"/>
  <c r="G12" i="3"/>
  <c r="D12" i="3"/>
  <c r="K11" i="3"/>
  <c r="H11" i="3"/>
  <c r="G11" i="3"/>
  <c r="D11" i="3"/>
  <c r="O10" i="3"/>
  <c r="K10" i="3"/>
  <c r="F10" i="3"/>
  <c r="E10" i="3"/>
  <c r="O9" i="3"/>
  <c r="K9" i="3"/>
  <c r="J9" i="3"/>
  <c r="I9" i="3"/>
  <c r="H9" i="3"/>
  <c r="G9" i="3"/>
  <c r="F9" i="3"/>
  <c r="E9" i="3"/>
  <c r="D9" i="3"/>
  <c r="O8" i="3"/>
  <c r="K8" i="3"/>
  <c r="J8" i="3"/>
  <c r="I8" i="3"/>
  <c r="H8" i="3"/>
  <c r="G8" i="3"/>
  <c r="F8" i="3"/>
  <c r="E8" i="3"/>
  <c r="D8" i="3"/>
  <c r="O7" i="3"/>
  <c r="K7" i="3"/>
  <c r="J7" i="3"/>
  <c r="I7" i="3"/>
  <c r="H7" i="3"/>
  <c r="G7" i="3"/>
  <c r="F7" i="3"/>
  <c r="E7" i="3"/>
  <c r="D7" i="3"/>
  <c r="O6" i="3"/>
  <c r="K6" i="3"/>
  <c r="F6" i="3"/>
  <c r="E6" i="3"/>
  <c r="O5" i="3"/>
  <c r="K5" i="3"/>
  <c r="J5" i="3"/>
  <c r="I5" i="3"/>
  <c r="H5" i="3"/>
  <c r="G5" i="3"/>
  <c r="F5" i="3"/>
  <c r="E5" i="3"/>
  <c r="D5" i="3"/>
  <c r="O4" i="3"/>
  <c r="K4" i="3"/>
  <c r="J4" i="3"/>
  <c r="I4" i="3"/>
  <c r="H4" i="3"/>
  <c r="G4" i="3"/>
  <c r="F4" i="3"/>
  <c r="E4" i="3"/>
  <c r="D4" i="3"/>
  <c r="B2" i="3"/>
  <c r="K55" i="2"/>
  <c r="J55" i="2"/>
  <c r="K55" i="3" s="1"/>
  <c r="H55" i="2"/>
  <c r="H55" i="3" s="1"/>
  <c r="G55" i="2"/>
  <c r="O55" i="2" s="1"/>
  <c r="F55" i="2"/>
  <c r="G55" i="3" s="1"/>
  <c r="D55" i="2"/>
  <c r="D55" i="3" s="1"/>
  <c r="K54" i="2"/>
  <c r="J54" i="2"/>
  <c r="K54" i="3" s="1"/>
  <c r="I54" i="2"/>
  <c r="M54" i="2" s="1"/>
  <c r="H54" i="2"/>
  <c r="I54" i="3" s="1"/>
  <c r="G54" i="2"/>
  <c r="O54" i="2" s="1"/>
  <c r="F54" i="2"/>
  <c r="G54" i="3" s="1"/>
  <c r="E54" i="2"/>
  <c r="D54" i="2"/>
  <c r="E54" i="3" s="1"/>
  <c r="F52" i="2"/>
  <c r="D52" i="2"/>
  <c r="F51" i="2"/>
  <c r="D51" i="2"/>
  <c r="O49" i="2"/>
  <c r="N49" i="2"/>
  <c r="O49" i="3" s="1"/>
  <c r="M49" i="2"/>
  <c r="K49" i="2"/>
  <c r="J49" i="2"/>
  <c r="K49" i="3" s="1"/>
  <c r="I49" i="2"/>
  <c r="I57" i="2" s="1"/>
  <c r="H49" i="2"/>
  <c r="I49" i="3" s="1"/>
  <c r="G49" i="2"/>
  <c r="F49" i="2"/>
  <c r="G49" i="3" s="1"/>
  <c r="E49" i="2"/>
  <c r="D49" i="2"/>
  <c r="L49" i="2" s="1"/>
  <c r="O48" i="2"/>
  <c r="N48" i="2"/>
  <c r="O48" i="3" s="1"/>
  <c r="M48" i="2"/>
  <c r="L48" i="2"/>
  <c r="M48" i="3" s="1"/>
  <c r="O47" i="2"/>
  <c r="N47" i="2"/>
  <c r="O47" i="3" s="1"/>
  <c r="M47" i="2"/>
  <c r="L47" i="2"/>
  <c r="M47" i="3" s="1"/>
  <c r="O46" i="2"/>
  <c r="L46" i="3" s="1"/>
  <c r="O45" i="2"/>
  <c r="N45" i="2"/>
  <c r="N45" i="3" s="1"/>
  <c r="M45" i="2"/>
  <c r="L45" i="2"/>
  <c r="M45" i="3" s="1"/>
  <c r="O44" i="2"/>
  <c r="N44" i="2"/>
  <c r="N44" i="3" s="1"/>
  <c r="M44" i="2"/>
  <c r="L44" i="2"/>
  <c r="L44" i="3" s="1"/>
  <c r="F43" i="2"/>
  <c r="O42" i="2"/>
  <c r="N42" i="2"/>
  <c r="N42" i="3" s="1"/>
  <c r="M42" i="2"/>
  <c r="L42" i="2"/>
  <c r="L42" i="3" s="1"/>
  <c r="K41" i="2"/>
  <c r="J41" i="2"/>
  <c r="H41" i="2"/>
  <c r="H41" i="3" s="1"/>
  <c r="G41" i="2"/>
  <c r="O41" i="2" s="1"/>
  <c r="F41" i="2"/>
  <c r="G41" i="3" s="1"/>
  <c r="D41" i="2"/>
  <c r="D41" i="3" s="1"/>
  <c r="O40" i="2"/>
  <c r="N40" i="2"/>
  <c r="L40" i="2"/>
  <c r="L40" i="3" s="1"/>
  <c r="O39" i="2"/>
  <c r="N39" i="2"/>
  <c r="L39" i="2"/>
  <c r="L39" i="3" s="1"/>
  <c r="O38" i="2"/>
  <c r="N38" i="2"/>
  <c r="L38" i="2"/>
  <c r="L38" i="3" s="1"/>
  <c r="O37" i="2"/>
  <c r="N37" i="2"/>
  <c r="N37" i="3" s="1"/>
  <c r="M37" i="2"/>
  <c r="K37" i="2"/>
  <c r="J37" i="2"/>
  <c r="K37" i="3" s="1"/>
  <c r="I37" i="2"/>
  <c r="I37" i="3" s="1"/>
  <c r="H37" i="2"/>
  <c r="H37" i="3" s="1"/>
  <c r="G37" i="2"/>
  <c r="F37" i="2"/>
  <c r="G37" i="3" s="1"/>
  <c r="E37" i="2"/>
  <c r="D37" i="2"/>
  <c r="L37" i="2" s="1"/>
  <c r="O36" i="2"/>
  <c r="N36" i="2"/>
  <c r="N36" i="3" s="1"/>
  <c r="M36" i="2"/>
  <c r="M36" i="3" s="1"/>
  <c r="L36" i="2"/>
  <c r="L36" i="3" s="1"/>
  <c r="O35" i="2"/>
  <c r="N35" i="2"/>
  <c r="N35" i="3" s="1"/>
  <c r="M35" i="2"/>
  <c r="M35" i="3" s="1"/>
  <c r="L35" i="2"/>
  <c r="L35" i="3" s="1"/>
  <c r="O34" i="2"/>
  <c r="N34" i="2"/>
  <c r="N34" i="3" s="1"/>
  <c r="M34" i="2"/>
  <c r="L34" i="2"/>
  <c r="L34" i="3" s="1"/>
  <c r="O33" i="2"/>
  <c r="N33" i="2"/>
  <c r="N33" i="3" s="1"/>
  <c r="M33" i="2"/>
  <c r="K33" i="2"/>
  <c r="K43" i="2" s="1"/>
  <c r="K50" i="2" s="1"/>
  <c r="J33" i="2"/>
  <c r="K33" i="3" s="1"/>
  <c r="I33" i="2"/>
  <c r="I33" i="3" s="1"/>
  <c r="H33" i="2"/>
  <c r="H33" i="3" s="1"/>
  <c r="G33" i="2"/>
  <c r="F33" i="2"/>
  <c r="G33" i="3" s="1"/>
  <c r="E33" i="2"/>
  <c r="D33" i="2"/>
  <c r="D43" i="2" s="1"/>
  <c r="O32" i="2"/>
  <c r="N32" i="2"/>
  <c r="N32" i="3" s="1"/>
  <c r="M32" i="2"/>
  <c r="M32" i="3" s="1"/>
  <c r="L32" i="2"/>
  <c r="L32" i="3" s="1"/>
  <c r="O31" i="2"/>
  <c r="N31" i="2"/>
  <c r="N31" i="3" s="1"/>
  <c r="M31" i="2"/>
  <c r="M31" i="3" s="1"/>
  <c r="L31" i="2"/>
  <c r="L31" i="3" s="1"/>
  <c r="K29" i="2"/>
  <c r="K57" i="2" s="1"/>
  <c r="J29" i="2"/>
  <c r="J57" i="2" s="1"/>
  <c r="I29" i="2"/>
  <c r="H29" i="2"/>
  <c r="H29" i="3" s="1"/>
  <c r="G29" i="2"/>
  <c r="O29" i="2" s="1"/>
  <c r="F29" i="2"/>
  <c r="G29" i="3" s="1"/>
  <c r="E29" i="2"/>
  <c r="M29" i="2" s="1"/>
  <c r="D29" i="2"/>
  <c r="E29" i="3" s="1"/>
  <c r="O28" i="2"/>
  <c r="N28" i="2"/>
  <c r="O28" i="3" s="1"/>
  <c r="M28" i="2"/>
  <c r="L28" i="2"/>
  <c r="M28" i="3" s="1"/>
  <c r="O27" i="2"/>
  <c r="N27" i="2"/>
  <c r="N27" i="3" s="1"/>
  <c r="M27" i="2"/>
  <c r="L27" i="2"/>
  <c r="O27" i="3" s="1"/>
  <c r="O26" i="2"/>
  <c r="N26" i="2"/>
  <c r="O26" i="3" s="1"/>
  <c r="M26" i="2"/>
  <c r="L26" i="2"/>
  <c r="M26" i="3" s="1"/>
  <c r="O25" i="2"/>
  <c r="N25" i="2"/>
  <c r="O25" i="3" s="1"/>
  <c r="M25" i="2"/>
  <c r="L25" i="2"/>
  <c r="M25" i="3" s="1"/>
  <c r="O24" i="2"/>
  <c r="N24" i="2"/>
  <c r="N24" i="3" s="1"/>
  <c r="M24" i="2"/>
  <c r="L24" i="2"/>
  <c r="O24" i="3" s="1"/>
  <c r="O23" i="2"/>
  <c r="N23" i="2"/>
  <c r="O23" i="3" s="1"/>
  <c r="M23" i="2"/>
  <c r="L23" i="2"/>
  <c r="M23" i="3" s="1"/>
  <c r="O22" i="2"/>
  <c r="N22" i="2"/>
  <c r="O22" i="3" s="1"/>
  <c r="M22" i="2"/>
  <c r="L22" i="2"/>
  <c r="M22" i="3" s="1"/>
  <c r="O21" i="2"/>
  <c r="N21" i="2"/>
  <c r="N21" i="3" s="1"/>
  <c r="M21" i="2"/>
  <c r="L21" i="2"/>
  <c r="O21" i="3" s="1"/>
  <c r="O20" i="2"/>
  <c r="N20" i="2"/>
  <c r="O20" i="3" s="1"/>
  <c r="M20" i="2"/>
  <c r="L20" i="2"/>
  <c r="M20" i="3" s="1"/>
  <c r="O19" i="2"/>
  <c r="N19" i="2"/>
  <c r="O19" i="3" s="1"/>
  <c r="M19" i="2"/>
  <c r="L19" i="2"/>
  <c r="M19" i="3" s="1"/>
  <c r="O18" i="2"/>
  <c r="N18" i="2"/>
  <c r="N18" i="3" s="1"/>
  <c r="M18" i="2"/>
  <c r="L18" i="2"/>
  <c r="O18" i="3" s="1"/>
  <c r="O16" i="2"/>
  <c r="N16" i="2"/>
  <c r="L16" i="2"/>
  <c r="L16" i="3" s="1"/>
  <c r="O15" i="2"/>
  <c r="N15" i="2"/>
  <c r="O14" i="2"/>
  <c r="N14" i="2"/>
  <c r="O14" i="3" s="1"/>
  <c r="M14" i="2"/>
  <c r="L14" i="2"/>
  <c r="L14" i="3" s="1"/>
  <c r="K13" i="2"/>
  <c r="K53" i="2" s="1"/>
  <c r="J13" i="2"/>
  <c r="K13" i="3" s="1"/>
  <c r="H13" i="2"/>
  <c r="H17" i="2" s="1"/>
  <c r="G13" i="2"/>
  <c r="O13" i="2" s="1"/>
  <c r="F13" i="2"/>
  <c r="F53" i="2" s="1"/>
  <c r="D13" i="2"/>
  <c r="D13" i="3" s="1"/>
  <c r="O12" i="2"/>
  <c r="N12" i="2"/>
  <c r="L12" i="2"/>
  <c r="L12" i="3" s="1"/>
  <c r="O11" i="2"/>
  <c r="N11" i="2"/>
  <c r="O11" i="3" s="1"/>
  <c r="L11" i="2"/>
  <c r="L11" i="3" s="1"/>
  <c r="N10" i="2"/>
  <c r="N10" i="3" s="1"/>
  <c r="M10" i="2"/>
  <c r="L10" i="2"/>
  <c r="M10" i="3" s="1"/>
  <c r="K10" i="2"/>
  <c r="K52" i="2" s="1"/>
  <c r="J10" i="2"/>
  <c r="J10" i="3" s="1"/>
  <c r="I10" i="2"/>
  <c r="I52" i="2" s="1"/>
  <c r="H10" i="2"/>
  <c r="I10" i="3" s="1"/>
  <c r="G10" i="2"/>
  <c r="G52" i="2" s="1"/>
  <c r="F10" i="2"/>
  <c r="G10" i="3" s="1"/>
  <c r="E10" i="2"/>
  <c r="E52" i="2" s="1"/>
  <c r="D10" i="2"/>
  <c r="D10" i="3" s="1"/>
  <c r="O9" i="2"/>
  <c r="N9" i="2"/>
  <c r="N9" i="3" s="1"/>
  <c r="M9" i="2"/>
  <c r="L9" i="2"/>
  <c r="M9" i="3" s="1"/>
  <c r="O8" i="2"/>
  <c r="N8" i="2"/>
  <c r="N8" i="3" s="1"/>
  <c r="M8" i="2"/>
  <c r="L8" i="2"/>
  <c r="M8" i="3" s="1"/>
  <c r="O7" i="2"/>
  <c r="N7" i="2"/>
  <c r="N7" i="3" s="1"/>
  <c r="M7" i="2"/>
  <c r="L7" i="2"/>
  <c r="M7" i="3" s="1"/>
  <c r="N6" i="2"/>
  <c r="N6" i="3" s="1"/>
  <c r="M6" i="2"/>
  <c r="L6" i="2"/>
  <c r="M6" i="3" s="1"/>
  <c r="K6" i="2"/>
  <c r="K17" i="2" s="1"/>
  <c r="J6" i="2"/>
  <c r="J17" i="2" s="1"/>
  <c r="I6" i="2"/>
  <c r="I51" i="2" s="1"/>
  <c r="H6" i="2"/>
  <c r="I6" i="3" s="1"/>
  <c r="G6" i="2"/>
  <c r="G17" i="2" s="1"/>
  <c r="F6" i="2"/>
  <c r="F17" i="2" s="1"/>
  <c r="E6" i="2"/>
  <c r="E51" i="2" s="1"/>
  <c r="D6" i="2"/>
  <c r="D6" i="3" s="1"/>
  <c r="O5" i="2"/>
  <c r="N5" i="2"/>
  <c r="N5" i="3" s="1"/>
  <c r="M5" i="2"/>
  <c r="L5" i="2"/>
  <c r="M5" i="3" s="1"/>
  <c r="O4" i="2"/>
  <c r="N4" i="2"/>
  <c r="N4" i="3" s="1"/>
  <c r="M4" i="2"/>
  <c r="L4" i="2"/>
  <c r="M4" i="3" s="1"/>
  <c r="J30" i="2" l="1"/>
  <c r="K17" i="3"/>
  <c r="M37" i="3"/>
  <c r="L37" i="3"/>
  <c r="O37" i="3"/>
  <c r="M49" i="3"/>
  <c r="L49" i="3"/>
  <c r="H30" i="2"/>
  <c r="H56" i="2"/>
  <c r="H17" i="3"/>
  <c r="J57" i="3"/>
  <c r="O17" i="2"/>
  <c r="G30" i="2"/>
  <c r="G56" i="2"/>
  <c r="L51" i="2"/>
  <c r="M52" i="2"/>
  <c r="K56" i="2"/>
  <c r="K30" i="2"/>
  <c r="K58" i="2" s="1"/>
  <c r="E43" i="3"/>
  <c r="D50" i="2"/>
  <c r="D43" i="3"/>
  <c r="N52" i="2"/>
  <c r="M51" i="2"/>
  <c r="F30" i="2"/>
  <c r="F56" i="2"/>
  <c r="N17" i="2"/>
  <c r="O52" i="2"/>
  <c r="G13" i="3"/>
  <c r="G43" i="2"/>
  <c r="G51" i="2"/>
  <c r="L55" i="2"/>
  <c r="L55" i="3" s="1"/>
  <c r="H13" i="3"/>
  <c r="J29" i="3"/>
  <c r="D33" i="3"/>
  <c r="D37" i="3"/>
  <c r="D49" i="3"/>
  <c r="D51" i="3"/>
  <c r="D52" i="3"/>
  <c r="J54" i="3"/>
  <c r="G53" i="2"/>
  <c r="O53" i="2" s="1"/>
  <c r="H43" i="2"/>
  <c r="F50" i="2"/>
  <c r="H51" i="2"/>
  <c r="H52" i="2"/>
  <c r="J53" i="2"/>
  <c r="K53" i="3" s="1"/>
  <c r="N55" i="2"/>
  <c r="O55" i="3" s="1"/>
  <c r="E57" i="2"/>
  <c r="M57" i="2" s="1"/>
  <c r="G6" i="3"/>
  <c r="M14" i="3"/>
  <c r="K29" i="3"/>
  <c r="E33" i="3"/>
  <c r="E37" i="3"/>
  <c r="E49" i="3"/>
  <c r="E51" i="3"/>
  <c r="E52" i="3"/>
  <c r="I29" i="3"/>
  <c r="O45" i="3"/>
  <c r="H53" i="2"/>
  <c r="H53" i="3" s="1"/>
  <c r="O6" i="2"/>
  <c r="L6" i="3" s="1"/>
  <c r="O10" i="2"/>
  <c r="L13" i="2"/>
  <c r="L13" i="3" s="1"/>
  <c r="D17" i="2"/>
  <c r="J43" i="2"/>
  <c r="N43" i="2" s="1"/>
  <c r="L54" i="2"/>
  <c r="F57" i="2"/>
  <c r="H6" i="3"/>
  <c r="H10" i="3"/>
  <c r="N14" i="3"/>
  <c r="L18" i="3"/>
  <c r="L19" i="3"/>
  <c r="L20" i="3"/>
  <c r="L21" i="3"/>
  <c r="L22" i="3"/>
  <c r="L23" i="3"/>
  <c r="L24" i="3"/>
  <c r="L25" i="3"/>
  <c r="L26" i="3"/>
  <c r="L27" i="3"/>
  <c r="L28" i="3"/>
  <c r="F33" i="3"/>
  <c r="F37" i="3"/>
  <c r="F43" i="3"/>
  <c r="F49" i="3"/>
  <c r="F51" i="3"/>
  <c r="F52" i="3"/>
  <c r="D53" i="2"/>
  <c r="G53" i="3" s="1"/>
  <c r="O44" i="3"/>
  <c r="N13" i="2"/>
  <c r="L29" i="2"/>
  <c r="L41" i="2"/>
  <c r="L41" i="3" s="1"/>
  <c r="J51" i="2"/>
  <c r="N51" i="2" s="1"/>
  <c r="J52" i="2"/>
  <c r="G57" i="2"/>
  <c r="O57" i="2" s="1"/>
  <c r="M18" i="3"/>
  <c r="M21" i="3"/>
  <c r="M24" i="3"/>
  <c r="M27" i="3"/>
  <c r="G43" i="3"/>
  <c r="G51" i="3"/>
  <c r="G52" i="3"/>
  <c r="D57" i="2"/>
  <c r="N41" i="2"/>
  <c r="O41" i="3" s="1"/>
  <c r="K51" i="2"/>
  <c r="N54" i="2"/>
  <c r="H57" i="2"/>
  <c r="K57" i="3" s="1"/>
  <c r="J6" i="3"/>
  <c r="N19" i="3"/>
  <c r="N20" i="3"/>
  <c r="N22" i="3"/>
  <c r="N23" i="3"/>
  <c r="N25" i="3"/>
  <c r="N26" i="3"/>
  <c r="N28" i="3"/>
  <c r="H49" i="3"/>
  <c r="L4" i="3"/>
  <c r="L5" i="3"/>
  <c r="L7" i="3"/>
  <c r="L8" i="3"/>
  <c r="L9" i="3"/>
  <c r="L10" i="3"/>
  <c r="D29" i="3"/>
  <c r="J33" i="3"/>
  <c r="J37" i="3"/>
  <c r="J49" i="3"/>
  <c r="D54" i="3"/>
  <c r="N29" i="2"/>
  <c r="L33" i="2"/>
  <c r="F29" i="3"/>
  <c r="L45" i="3"/>
  <c r="L47" i="3"/>
  <c r="L48" i="3"/>
  <c r="F54" i="3"/>
  <c r="N47" i="3"/>
  <c r="N48" i="3"/>
  <c r="N49" i="3"/>
  <c r="H54" i="3"/>
  <c r="O51" i="3" l="1"/>
  <c r="N51" i="3"/>
  <c r="N43" i="3"/>
  <c r="D17" i="3"/>
  <c r="L17" i="2"/>
  <c r="O17" i="3" s="1"/>
  <c r="D30" i="2"/>
  <c r="D56" i="2"/>
  <c r="G17" i="3"/>
  <c r="N53" i="2"/>
  <c r="O53" i="3" s="1"/>
  <c r="H30" i="3"/>
  <c r="H58" i="2"/>
  <c r="H58" i="3" s="1"/>
  <c r="H56" i="3"/>
  <c r="N17" i="3"/>
  <c r="K43" i="3"/>
  <c r="J43" i="3"/>
  <c r="J50" i="2"/>
  <c r="O54" i="3"/>
  <c r="N54" i="3"/>
  <c r="I52" i="3"/>
  <c r="H52" i="3"/>
  <c r="O30" i="2"/>
  <c r="L53" i="2"/>
  <c r="L53" i="3" s="1"/>
  <c r="D53" i="3"/>
  <c r="N30" i="2"/>
  <c r="F58" i="2"/>
  <c r="O29" i="3"/>
  <c r="N29" i="3"/>
  <c r="K51" i="3"/>
  <c r="J51" i="3"/>
  <c r="I51" i="3"/>
  <c r="H51" i="3"/>
  <c r="E50" i="3"/>
  <c r="O52" i="3"/>
  <c r="N52" i="3"/>
  <c r="M33" i="3"/>
  <c r="L33" i="3"/>
  <c r="O33" i="3"/>
  <c r="K52" i="3"/>
  <c r="J52" i="3"/>
  <c r="N50" i="2"/>
  <c r="G50" i="3"/>
  <c r="F50" i="3"/>
  <c r="O51" i="2"/>
  <c r="M51" i="3"/>
  <c r="L51" i="3"/>
  <c r="O56" i="2"/>
  <c r="M29" i="3"/>
  <c r="L29" i="3"/>
  <c r="N57" i="2"/>
  <c r="G57" i="3"/>
  <c r="F57" i="3"/>
  <c r="I43" i="3"/>
  <c r="H43" i="3"/>
  <c r="H50" i="2"/>
  <c r="L50" i="2" s="1"/>
  <c r="O43" i="2"/>
  <c r="G50" i="2"/>
  <c r="O50" i="2" s="1"/>
  <c r="L43" i="2"/>
  <c r="O43" i="3" s="1"/>
  <c r="K30" i="3"/>
  <c r="I57" i="3"/>
  <c r="H57" i="3"/>
  <c r="L57" i="2"/>
  <c r="E57" i="3"/>
  <c r="D57" i="3"/>
  <c r="O13" i="3"/>
  <c r="M54" i="3"/>
  <c r="L54" i="3"/>
  <c r="L52" i="2"/>
  <c r="J56" i="2"/>
  <c r="K56" i="3" s="1"/>
  <c r="M50" i="3" l="1"/>
  <c r="L50" i="3"/>
  <c r="O50" i="3"/>
  <c r="N50" i="3"/>
  <c r="O57" i="3"/>
  <c r="N57" i="3"/>
  <c r="M57" i="3"/>
  <c r="L57" i="3"/>
  <c r="L56" i="2"/>
  <c r="L56" i="3" s="1"/>
  <c r="D56" i="3"/>
  <c r="G58" i="3"/>
  <c r="N58" i="2"/>
  <c r="M52" i="3"/>
  <c r="L52" i="3"/>
  <c r="D50" i="3"/>
  <c r="D30" i="3"/>
  <c r="D58" i="2"/>
  <c r="L30" i="2"/>
  <c r="L30" i="3" s="1"/>
  <c r="G30" i="3"/>
  <c r="G58" i="2"/>
  <c r="O58" i="2" s="1"/>
  <c r="N56" i="2"/>
  <c r="O56" i="3" s="1"/>
  <c r="K50" i="3"/>
  <c r="J50" i="3"/>
  <c r="J58" i="2"/>
  <c r="K58" i="3" s="1"/>
  <c r="M17" i="3"/>
  <c r="L17" i="3"/>
  <c r="M43" i="3"/>
  <c r="L43" i="3"/>
  <c r="G56" i="3"/>
  <c r="I50" i="3"/>
  <c r="H50" i="3"/>
  <c r="D58" i="3" l="1"/>
  <c r="L58" i="2"/>
  <c r="L58" i="3" s="1"/>
  <c r="O30" i="3"/>
  <c r="O58" i="3" l="1"/>
</calcChain>
</file>

<file path=xl/sharedStrings.xml><?xml version="1.0" encoding="utf-8"?>
<sst xmlns="http://schemas.openxmlformats.org/spreadsheetml/2006/main" count="148" uniqueCount="48">
  <si>
    <t xml:space="preserve">
Datenherkunft
Die öffentlichen Schulen geben jeweils im Oktober ihre Einsatzplanung der Lehrkräfte über die Schulverwaltungssoftware ab, soweit die Stundenplansoftware UNTIS im Einsatz ist, werden die Daten hieraus verwendet. Die Daten werden von der senatorischen Behörde dem IQHB aufbereitet zur Verfügung gestellt. Die Daten der privaten Schulen werden vom IQHB an diesen Schulen abgefragt. Das IQHB berechnet dann nach Überführung in einen Auswertungsdatensatz die unten genannten Basisdaten und Kennzahlen für eine Zulieferung an das Statistische Landesamt (zur Aufbereitung für das Statistische Bundesamt) sowie die Kultusministerkonferenz.
Vollzeitlehrkräfte-Einheiten (VZLE)
Da nicht alle Lehrenden Vollzeitbeschäftigte sind, haben sich die Kultusministerien darauf verständigt, alle den Schulen zur Verfügung vollzeit-, teilzeit- und stundenweise beschäftigten Lehrkräfte entsprechend dem belegten Stellenanteil in Vollzeit-Äquivalente sogenannte ‚Vollzeitlehrkräfte-Einheiten‘ umzurechnen. Die in dieser Berechnung zugrunde gelegte Lehrerarbeitszeit ist nicht identisch mit den Stunden, die tatsächlich für den Unterricht genutzt werden können. Es sind bspw. auch Entlastungsstunden enthalten, die eine einzelne Lehrkraft für Tätigkeiten erhält, die für eine Schule wichtig sind, die aber nicht unterrichtswirksam sind.
Es wird folglich festgestellt, wie viele Kräfte an Schulen insgesamt für schulische Aufgaben (inkl. Unterricht) eingesetzt und vergütet werden. Das ist unabhängig von der tatsächlichen Unterrichtsversorgung der Schüler:innen.
Unterrichtsstunden
Im Gegensatz zu den Vollzeitlehrkräfte-Einheiten, die die gesamte Lehrkraftarbeitszeit abdecken und auch nicht-unterrichtliche schulische Tätigkeiten sowie Ermäßigungen enthalten, beziehen sich die „erteilten Unterrichtsstunden“ auf den planmäßig vorgesehenen Unterricht. Unterrichtsausfall ist hier nicht berücksichtigt, somit handelt es sich nicht um die im Rückblick real erteilten, sondern um die nach Stundenplan vorausgeplanten Unterrichtsstunden. Als „erteilte Unterrichtsstunden“ werden somit die von den Lehrkräften pro Woche planmäßig zu erteilenden Unterrichtsstunden erfasst, unabhängig davon, ob die Stunden für Schüler:innen verpflichtend sind oder nicht. Es wird festgestellt, wie viele Lehrkräftewochenstunden „bei den Schüler:innen als Unterricht ankommen“ sollen, unabhängig davon, wie viele Lehrkräftewochenstunden dafür bezahlt werden. 
Schüler:in-Lehrkraft-Relation (SLR)
Die Schüler:in-Lehrkraft-Relation ist die grundlegende Kennzahl, wenn es einerseits um die quantitative Einschätzung der Bereitstellung von Leistungen, die Lehrkräfte für die Schüler:innen erbringen können, und andererseits um den finanziellen Input geht. Diese Kennzahl gibt – vereinfacht gesagt – die Zahl der Schüler:innen, für die jeweils eine Vollzeit-Lehrkrafteinheit (VZLE) eingesetzt wird, wieder. Je niedriger diese Kennzahl ist, desto besser ist grds. die Versorgung der Schulen mit Lehrpersonal.
Unterrichtsstunden je Klasse 
Mit diesem Kennwert wird die Zahl der Lehrkräftewochenstunden, die einer Klasse für Unterrichtszwecke zur Verfügung gestellt wird, angegeben.
Je höher dieser Wert, desto besser ist die durchschnittliche Versorgung der Klassen mit Lehrkräftewochenstunden für Unterricht.
Unterrichtsstunden je Schüler:in 
Es wird festgestellt, wie viele Lehrkräftewochenstunden pro Schüler:innen als Unterricht ankommen, unabhängig davon, wie viele Lehrkräftewochenstunden dafür bezahlt werden. Da bei vergleichenden Betrachtung der Unterrichtsversorgung nach den hier dargestellten Kennzahlen zu beachten ist, dass neben den erteilten Unterrichtsstunden je Klasse auch Klassengrößen eine Rolle spielen, stellt die Relation der erteilten Unterrichtsstunden je Schüler:in hier eine klassengrößenunabhängige Vergleichsvariable dar. Die Ressource Lehrkraftwochenstunde kann bei gleichen Unterrichtsstunden je Schüler:in einerseits eingesetzt werden um die Klassenfrequenzen niedrig zu halten, andererseits aber auch die erteilten Unterrichtsstunden je Klasse bei größeren Klassen zu erhöhen.
Je höher dieser Wert, desto besser ist die Versorgung der Schulen schüler:innenbezogen mit Lehrkräften für den Unterrichtseinsatz.
</t>
  </si>
  <si>
    <t>Schuljahr 2024/2025</t>
  </si>
  <si>
    <t>Stadtgemeinde Bremen</t>
  </si>
  <si>
    <t>Stadtgemeinde Bremerhaven</t>
  </si>
  <si>
    <t>Land Bremen</t>
  </si>
  <si>
    <t>Anzahl Schüler:innen</t>
  </si>
  <si>
    <t>Anzahl Klassen</t>
  </si>
  <si>
    <t>Unterrichts-stunden</t>
  </si>
  <si>
    <t>Vollzeit-lehrkräfte</t>
  </si>
  <si>
    <t>öffentliche Schulen</t>
  </si>
  <si>
    <t>Vorklasse</t>
  </si>
  <si>
    <t>Grundschule</t>
  </si>
  <si>
    <t>Primarbereich</t>
  </si>
  <si>
    <t>Oberschule Sekundarbereich I</t>
  </si>
  <si>
    <t>Gymnasium Sekundarbereich I</t>
  </si>
  <si>
    <t>Werkschule</t>
  </si>
  <si>
    <t>Sekundarbereich I</t>
  </si>
  <si>
    <t>Oberschule Sekundarbereich II</t>
  </si>
  <si>
    <t>Gymnasium Sekundarbereich II</t>
  </si>
  <si>
    <t>Sekundarbereich II</t>
  </si>
  <si>
    <t>Förderzentren</t>
  </si>
  <si>
    <t>Schule für Kranke</t>
  </si>
  <si>
    <t>Erwachsenenschule</t>
  </si>
  <si>
    <t>allgemeinbildende Schularten</t>
  </si>
  <si>
    <t>Berufsfachschule Teilzeit</t>
  </si>
  <si>
    <t>Berufsfachschule Vollzeit</t>
  </si>
  <si>
    <t>Berufsoberschule Vollzeit</t>
  </si>
  <si>
    <t>Berufsvorbereitungsjahr Teilzeit</t>
  </si>
  <si>
    <t>Berufsvorbereitungsjahr Vollzeit</t>
  </si>
  <si>
    <t>Fachgymnasium</t>
  </si>
  <si>
    <t>Fachoberschule Teilzeit</t>
  </si>
  <si>
    <t>Fachoberschule Vollzeit</t>
  </si>
  <si>
    <t>Fachschule Teilzeit</t>
  </si>
  <si>
    <t>Fachschule Vollzeit</t>
  </si>
  <si>
    <t>Teilzeit-Berufschule</t>
  </si>
  <si>
    <t>berufsbildende Schularten</t>
  </si>
  <si>
    <t>alle Schularten</t>
  </si>
  <si>
    <t>private Schulen</t>
  </si>
  <si>
    <t>Freie Waldorfschule</t>
  </si>
  <si>
    <t>Oberschule, Gesamtschule Sekundarbereich I</t>
  </si>
  <si>
    <t>Freie Waldorfschule Sekundarbereich I</t>
  </si>
  <si>
    <t>Oberschule, Gesamtschule Sekundarbereich II</t>
  </si>
  <si>
    <t>Freie Waldorfschule Sekundarbereich II</t>
  </si>
  <si>
    <t>öffentlliche und private Schulen</t>
  </si>
  <si>
    <t>Schüler:in-Lehrkraft-Relation</t>
  </si>
  <si>
    <t>Klassen-frequenz</t>
  </si>
  <si>
    <t xml:space="preserve"> Unterrichts-stunden je Klasse</t>
  </si>
  <si>
    <t>Unterrichts-stunden je Schüler:in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</si>
</sst>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0.0"/>
    <numFmt numFmtId="165" formatCode="_-* #,##0.0_-;\-* #,##0.0_-;_-* &quot;-&quot;??_-;_-@_-"/>
    <numFmt numFmtId="166" formatCode="_-* #,##0_-;\-* #,##0_-;_-* &quot;-&quot;??_-;_-@_-"/>
  </numFmts>
  <fonts count="7" x14ac:knownFonts="1">
    <font>
      <sz val="11"/>
      <color theme="1"/>
      <name val="Calibri"/>
      <family val="2"/>
      <scheme val="minor"/>
    </font>
    <font>
      <sz val="14"/>
      <color rgb="FFCAD2C5"/>
      <name val="Segoe UI"/>
      <family val="2"/>
    </font>
    <font>
      <sz val="12"/>
      <color rgb="FFCAD2C5"/>
      <name val="Segoe UI"/>
      <family val="2"/>
    </font>
    <font>
      <sz val="14"/>
      <color theme="1"/>
      <name val="Segoe UI"/>
      <family val="2"/>
    </font>
    <font>
      <sz val="13"/>
      <color theme="1"/>
      <name val="Segoe UI"/>
      <family val="2"/>
    </font>
    <font>
      <sz val="18"/>
      <color rgb="FFCAD2C5"/>
      <name val="Segoe UI"/>
      <family val="2"/>
    </font>
    <font>
      <sz val="11"/>
      <color theme="1"/>
      <name val="Calibri"/>
      <family val="2"/>
      <scheme val="minor"/>
    </font>
  </fonts>
  <fills count="5">
    <fill>
      <patternFill patternType="none"/>
    </fill>
    <fill>
      <patternFill patternType="gray125"/>
    </fill>
    <fill>
      <patternFill patternType="solid">
        <fgColor rgb="FF283D3B"/>
        <bgColor indexed="64"/>
      </patternFill>
    </fill>
    <fill>
      <patternFill patternType="solid">
        <fgColor rgb="FF354F52"/>
        <bgColor indexed="64"/>
      </patternFill>
    </fill>
    <fill>
      <patternFill patternType="solid">
        <fgColor rgb="FF52796F"/>
        <bgColor indexed="64"/>
      </patternFill>
    </fill>
  </fills>
  <borders count="32">
    <border>
      <left/>
      <right/>
      <top/>
      <bottom/>
      <diagonal/>
    </border>
    <border>
      <left style="thin">
        <color rgb="FF84A98C"/>
      </left>
      <right style="thin">
        <color rgb="FF84A98C"/>
      </right>
      <top style="thin">
        <color rgb="FF84A98C"/>
      </top>
      <bottom style="thin">
        <color rgb="FF84A98C"/>
      </bottom>
      <diagonal/>
    </border>
    <border>
      <left style="thin">
        <color rgb="FF84A98C"/>
      </left>
      <right style="thin">
        <color rgb="FF84A98C"/>
      </right>
      <top style="thin">
        <color rgb="FF84A98C"/>
      </top>
      <bottom/>
      <diagonal/>
    </border>
    <border>
      <left style="thin">
        <color rgb="FF84A98C"/>
      </left>
      <right/>
      <top style="thin">
        <color rgb="FF84A98C"/>
      </top>
      <bottom/>
      <diagonal/>
    </border>
    <border>
      <left/>
      <right/>
      <top style="thin">
        <color rgb="FF84A98C"/>
      </top>
      <bottom/>
      <diagonal/>
    </border>
    <border>
      <left/>
      <right style="thin">
        <color rgb="FF84A98C"/>
      </right>
      <top style="thin">
        <color rgb="FF84A98C"/>
      </top>
      <bottom/>
      <diagonal/>
    </border>
    <border>
      <left style="thin">
        <color rgb="FF84A98C"/>
      </left>
      <right/>
      <top/>
      <bottom/>
      <diagonal/>
    </border>
    <border>
      <left/>
      <right style="thin">
        <color rgb="FF84A98C"/>
      </right>
      <top/>
      <bottom/>
      <diagonal/>
    </border>
    <border>
      <left style="thin">
        <color rgb="FF84A98C"/>
      </left>
      <right/>
      <top/>
      <bottom style="thin">
        <color rgb="FF84A98C"/>
      </bottom>
      <diagonal/>
    </border>
    <border>
      <left/>
      <right style="thin">
        <color rgb="FF84A98C"/>
      </right>
      <top/>
      <bottom style="thin">
        <color rgb="FF84A98C"/>
      </bottom>
      <diagonal/>
    </border>
    <border>
      <left style="thin">
        <color rgb="FF84A98C"/>
      </left>
      <right/>
      <top style="thin">
        <color rgb="FF84A98C"/>
      </top>
      <bottom style="thin">
        <color rgb="FF84A98C"/>
      </bottom>
      <diagonal/>
    </border>
    <border>
      <left/>
      <right style="thin">
        <color rgb="FF84A98C"/>
      </right>
      <top style="thin">
        <color rgb="FF84A98C"/>
      </top>
      <bottom style="thin">
        <color rgb="FF84A98C"/>
      </bottom>
      <diagonal/>
    </border>
    <border>
      <left style="thin">
        <color rgb="FF84A98C"/>
      </left>
      <right style="thin">
        <color rgb="FF84A98C"/>
      </right>
      <top/>
      <bottom/>
      <diagonal/>
    </border>
    <border>
      <left style="thin">
        <color rgb="FF84A98C"/>
      </left>
      <right style="medium">
        <color rgb="FF84A98C"/>
      </right>
      <top style="thin">
        <color rgb="FF84A98C"/>
      </top>
      <bottom style="thin">
        <color rgb="FF84A98C"/>
      </bottom>
      <diagonal/>
    </border>
    <border>
      <left style="thin">
        <color rgb="FF84A98C"/>
      </left>
      <right style="medium">
        <color rgb="FF84A98C"/>
      </right>
      <top style="thin">
        <color rgb="FF84A98C"/>
      </top>
      <bottom/>
      <diagonal/>
    </border>
    <border>
      <left style="thin">
        <color rgb="FF84A98C"/>
      </left>
      <right style="medium">
        <color rgb="FF84A98C"/>
      </right>
      <top/>
      <bottom/>
      <diagonal/>
    </border>
    <border>
      <left style="medium">
        <color rgb="FF84A98C"/>
      </left>
      <right style="thin">
        <color rgb="FF84A98C"/>
      </right>
      <top style="thin">
        <color rgb="FF84A98C"/>
      </top>
      <bottom/>
      <diagonal/>
    </border>
    <border>
      <left style="medium">
        <color rgb="FF84A98C"/>
      </left>
      <right style="thin">
        <color rgb="FF84A98C"/>
      </right>
      <top/>
      <bottom/>
      <diagonal/>
    </border>
    <border>
      <left style="medium">
        <color rgb="FF84A98C"/>
      </left>
      <right style="thin">
        <color rgb="FF84A98C"/>
      </right>
      <top style="thin">
        <color rgb="FF84A98C"/>
      </top>
      <bottom style="thin">
        <color rgb="FF84A98C"/>
      </bottom>
      <diagonal/>
    </border>
    <border>
      <left style="thin">
        <color rgb="FF84A98C"/>
      </left>
      <right style="thin">
        <color rgb="FF84A98C"/>
      </right>
      <top style="medium">
        <color rgb="FF84A98C"/>
      </top>
      <bottom style="thin">
        <color rgb="FF84A98C"/>
      </bottom>
      <diagonal/>
    </border>
    <border>
      <left style="thin">
        <color rgb="FF84A98C"/>
      </left>
      <right style="medium">
        <color rgb="FF84A98C"/>
      </right>
      <top style="medium">
        <color rgb="FF84A98C"/>
      </top>
      <bottom style="thin">
        <color rgb="FF84A98C"/>
      </bottom>
      <diagonal/>
    </border>
    <border>
      <left style="medium">
        <color rgb="FF84A98C"/>
      </left>
      <right style="thin">
        <color rgb="FF84A98C"/>
      </right>
      <top style="medium">
        <color rgb="FF84A98C"/>
      </top>
      <bottom style="thin">
        <color rgb="FF84A98C"/>
      </bottom>
      <diagonal/>
    </border>
    <border>
      <left style="thin">
        <color rgb="FF84A98C"/>
      </left>
      <right style="thin">
        <color rgb="FF84A98C"/>
      </right>
      <top style="medium">
        <color rgb="FF84A98C"/>
      </top>
      <bottom/>
      <diagonal/>
    </border>
    <border>
      <left style="thin">
        <color rgb="FF84A98C"/>
      </left>
      <right style="medium">
        <color rgb="FF84A98C"/>
      </right>
      <top style="medium">
        <color rgb="FF84A98C"/>
      </top>
      <bottom/>
      <diagonal/>
    </border>
    <border>
      <left style="thin">
        <color rgb="FF84A98C"/>
      </left>
      <right style="thin">
        <color rgb="FF84A98C"/>
      </right>
      <top/>
      <bottom style="thin">
        <color rgb="FF84A98C"/>
      </bottom>
      <diagonal/>
    </border>
    <border>
      <left style="thin">
        <color rgb="FF84A98C"/>
      </left>
      <right style="medium">
        <color rgb="FF84A98C"/>
      </right>
      <top/>
      <bottom style="thin">
        <color rgb="FF84A98C"/>
      </bottom>
      <diagonal/>
    </border>
    <border>
      <left style="medium">
        <color rgb="FF84A98C"/>
      </left>
      <right style="thin">
        <color rgb="FF84A98C"/>
      </right>
      <top style="medium">
        <color rgb="FF84A98C"/>
      </top>
      <bottom/>
      <diagonal/>
    </border>
    <border>
      <left style="medium">
        <color rgb="FF84A98C"/>
      </left>
      <right style="thin">
        <color rgb="FF84A98C"/>
      </right>
      <top/>
      <bottom style="thin">
        <color rgb="FF84A98C"/>
      </bottom>
      <diagonal/>
    </border>
    <border>
      <left/>
      <right style="thin">
        <color rgb="FF84A98C"/>
      </right>
      <top style="medium">
        <color rgb="FF84A98C"/>
      </top>
      <bottom/>
      <diagonal/>
    </border>
    <border>
      <left style="medium">
        <color rgb="FF84A98C"/>
      </left>
      <right/>
      <top style="thin">
        <color rgb="FF84A98C"/>
      </top>
      <bottom style="thin">
        <color rgb="FF84A98C"/>
      </bottom>
      <diagonal/>
    </border>
    <border>
      <left/>
      <right/>
      <top style="thin">
        <color rgb="FF84A98C"/>
      </top>
      <bottom style="thin">
        <color rgb="FF84A98C"/>
      </bottom>
      <diagonal/>
    </border>
    <border>
      <left/>
      <right style="medium">
        <color rgb="FF84A98C"/>
      </right>
      <top style="thin">
        <color rgb="FF84A98C"/>
      </top>
      <bottom style="thin">
        <color rgb="FF84A98C"/>
      </bottom>
      <diagonal/>
    </border>
  </borders>
  <cellStyleXfs count="2">
    <xf numFmtId="0" fontId="0" fillId="0" borderId="0"/>
    <xf numFmtId="43" fontId="6" fillId="0" borderId="0"/>
  </cellStyleXfs>
  <cellXfs count="132">
    <xf numFmtId="0" fontId="0" fillId="0" borderId="0" xfId="0"/>
    <xf numFmtId="0" fontId="0" fillId="2" borderId="0" xfId="0" applyFill="1"/>
    <xf numFmtId="0" fontId="3" fillId="2" borderId="0" xfId="0" applyFont="1" applyFill="1"/>
    <xf numFmtId="0" fontId="3" fillId="2" borderId="0" xfId="0" applyFont="1" applyFill="1" applyAlignment="1">
      <alignment vertical="center"/>
    </xf>
    <xf numFmtId="0" fontId="2" fillId="4" borderId="3" xfId="0" applyFont="1" applyFill="1" applyBorder="1"/>
    <xf numFmtId="0" fontId="2" fillId="4" borderId="6" xfId="0" applyFont="1" applyFill="1" applyBorder="1"/>
    <xf numFmtId="0" fontId="2" fillId="4" borderId="6" xfId="0" applyFont="1" applyFill="1" applyBorder="1" applyAlignment="1">
      <alignment horizontal="left"/>
    </xf>
    <xf numFmtId="0" fontId="2" fillId="3" borderId="10" xfId="0" applyFont="1" applyFill="1" applyBorder="1" applyAlignment="1">
      <alignment horizontal="right"/>
    </xf>
    <xf numFmtId="0" fontId="2" fillId="3" borderId="10" xfId="0" applyFont="1" applyFill="1" applyBorder="1"/>
    <xf numFmtId="0" fontId="2" fillId="3" borderId="12"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3" xfId="0" applyFont="1" applyFill="1" applyBorder="1" applyAlignment="1">
      <alignment horizontal="right"/>
    </xf>
    <xf numFmtId="0" fontId="2" fillId="4" borderId="24" xfId="0" applyFont="1" applyFill="1" applyBorder="1"/>
    <xf numFmtId="0" fontId="2" fillId="3" borderId="10" xfId="0" applyFont="1" applyFill="1" applyBorder="1" applyAlignment="1">
      <alignment horizontal="left"/>
    </xf>
    <xf numFmtId="0" fontId="2" fillId="4" borderId="22" xfId="0" applyFont="1" applyFill="1" applyBorder="1" applyAlignment="1">
      <alignment horizontal="left"/>
    </xf>
    <xf numFmtId="0" fontId="2" fillId="4" borderId="12" xfId="0" applyFont="1" applyFill="1" applyBorder="1" applyAlignment="1">
      <alignment horizontal="left"/>
    </xf>
    <xf numFmtId="0" fontId="2" fillId="4" borderId="24" xfId="0" applyFont="1" applyFill="1" applyBorder="1" applyAlignment="1">
      <alignment horizontal="left"/>
    </xf>
    <xf numFmtId="0" fontId="2" fillId="4" borderId="2" xfId="0" applyFont="1" applyFill="1" applyBorder="1" applyAlignment="1">
      <alignment horizontal="left"/>
    </xf>
    <xf numFmtId="0" fontId="2" fillId="3" borderId="19" xfId="0" applyFont="1" applyFill="1" applyBorder="1" applyAlignment="1">
      <alignment horizontal="left"/>
    </xf>
    <xf numFmtId="0" fontId="2" fillId="3" borderId="1" xfId="0" applyFont="1" applyFill="1" applyBorder="1" applyAlignment="1">
      <alignment horizontal="left"/>
    </xf>
    <xf numFmtId="0" fontId="4" fillId="2" borderId="0" xfId="0" applyFont="1" applyFill="1"/>
    <xf numFmtId="0" fontId="4" fillId="2" borderId="0" xfId="0" applyFont="1" applyFill="1" applyAlignment="1">
      <alignment horizontal="center" vertical="center"/>
    </xf>
    <xf numFmtId="164" fontId="2" fillId="4" borderId="12" xfId="1" applyNumberFormat="1" applyFont="1" applyFill="1" applyBorder="1" applyAlignment="1">
      <alignment horizontal="right" vertical="center" indent="3"/>
    </xf>
    <xf numFmtId="164" fontId="2" fillId="4" borderId="15" xfId="1" applyNumberFormat="1" applyFont="1" applyFill="1" applyBorder="1" applyAlignment="1">
      <alignment horizontal="right" vertical="center" indent="3"/>
    </xf>
    <xf numFmtId="164" fontId="2" fillId="3" borderId="1" xfId="1" applyNumberFormat="1" applyFont="1" applyFill="1" applyBorder="1" applyAlignment="1">
      <alignment horizontal="right" vertical="center" indent="3"/>
    </xf>
    <xf numFmtId="164" fontId="2" fillId="3" borderId="13" xfId="1" applyNumberFormat="1" applyFont="1" applyFill="1" applyBorder="1" applyAlignment="1">
      <alignment horizontal="right" vertical="center" indent="3"/>
    </xf>
    <xf numFmtId="164" fontId="2" fillId="2" borderId="3" xfId="1" applyNumberFormat="1" applyFont="1" applyFill="1" applyBorder="1" applyAlignment="1">
      <alignment horizontal="right" vertical="center" indent="3"/>
    </xf>
    <xf numFmtId="164" fontId="2" fillId="2" borderId="5" xfId="1" applyNumberFormat="1" applyFont="1" applyFill="1" applyBorder="1" applyAlignment="1">
      <alignment horizontal="right" vertical="center" indent="3"/>
    </xf>
    <xf numFmtId="164" fontId="2" fillId="2" borderId="6" xfId="1" applyNumberFormat="1" applyFont="1" applyFill="1" applyBorder="1" applyAlignment="1">
      <alignment horizontal="right" vertical="center" indent="3"/>
    </xf>
    <xf numFmtId="164" fontId="2" fillId="2" borderId="7" xfId="1" applyNumberFormat="1" applyFont="1" applyFill="1" applyBorder="1" applyAlignment="1">
      <alignment horizontal="right" vertical="center" indent="3"/>
    </xf>
    <xf numFmtId="164" fontId="2" fillId="2" borderId="8" xfId="1" applyNumberFormat="1" applyFont="1" applyFill="1" applyBorder="1" applyAlignment="1">
      <alignment horizontal="right" vertical="center" indent="3"/>
    </xf>
    <xf numFmtId="164" fontId="2" fillId="2" borderId="9" xfId="1" applyNumberFormat="1" applyFont="1" applyFill="1" applyBorder="1" applyAlignment="1">
      <alignment horizontal="right" vertical="center" indent="3"/>
    </xf>
    <xf numFmtId="164" fontId="2" fillId="2" borderId="10" xfId="1" applyNumberFormat="1" applyFont="1" applyFill="1" applyBorder="1" applyAlignment="1">
      <alignment horizontal="right" vertical="center" indent="3"/>
    </xf>
    <xf numFmtId="164" fontId="2" fillId="2" borderId="11" xfId="1" applyNumberFormat="1" applyFont="1" applyFill="1" applyBorder="1" applyAlignment="1">
      <alignment horizontal="right" vertical="center" indent="3"/>
    </xf>
    <xf numFmtId="164" fontId="2" fillId="3" borderId="2" xfId="1" applyNumberFormat="1" applyFont="1" applyFill="1" applyBorder="1" applyAlignment="1">
      <alignment horizontal="right" vertical="center" indent="3"/>
    </xf>
    <xf numFmtId="164" fontId="2" fillId="3" borderId="14" xfId="1" applyNumberFormat="1" applyFont="1" applyFill="1" applyBorder="1" applyAlignment="1">
      <alignment horizontal="right" vertical="center" indent="3"/>
    </xf>
    <xf numFmtId="164" fontId="2" fillId="4" borderId="22" xfId="1" applyNumberFormat="1" applyFont="1" applyFill="1" applyBorder="1" applyAlignment="1">
      <alignment horizontal="right" vertical="center" indent="3"/>
    </xf>
    <xf numFmtId="164" fontId="2" fillId="4" borderId="23" xfId="1" applyNumberFormat="1" applyFont="1" applyFill="1" applyBorder="1" applyAlignment="1">
      <alignment horizontal="right" vertical="center" indent="3"/>
    </xf>
    <xf numFmtId="164" fontId="2" fillId="4" borderId="24" xfId="1" applyNumberFormat="1" applyFont="1" applyFill="1" applyBorder="1" applyAlignment="1">
      <alignment horizontal="right" vertical="center" indent="3"/>
    </xf>
    <xf numFmtId="164" fontId="2" fillId="4" borderId="25" xfId="1" applyNumberFormat="1" applyFont="1" applyFill="1" applyBorder="1" applyAlignment="1">
      <alignment horizontal="right" vertical="center" indent="3"/>
    </xf>
    <xf numFmtId="164" fontId="2" fillId="4" borderId="2" xfId="1" applyNumberFormat="1" applyFont="1" applyFill="1" applyBorder="1" applyAlignment="1">
      <alignment horizontal="right" vertical="center" indent="3"/>
    </xf>
    <xf numFmtId="164" fontId="2" fillId="4" borderId="14" xfId="1" applyNumberFormat="1" applyFont="1" applyFill="1" applyBorder="1" applyAlignment="1">
      <alignment horizontal="right" vertical="center" indent="3"/>
    </xf>
    <xf numFmtId="164" fontId="2" fillId="3" borderId="19" xfId="1" applyNumberFormat="1" applyFont="1" applyFill="1" applyBorder="1" applyAlignment="1">
      <alignment horizontal="right" vertical="center" indent="3"/>
    </xf>
    <xf numFmtId="164" fontId="2" fillId="3" borderId="20" xfId="1" applyNumberFormat="1" applyFont="1" applyFill="1" applyBorder="1" applyAlignment="1">
      <alignment horizontal="right" vertical="center" indent="3"/>
    </xf>
    <xf numFmtId="164" fontId="2" fillId="4" borderId="17" xfId="1" applyNumberFormat="1" applyFont="1" applyFill="1" applyBorder="1" applyAlignment="1">
      <alignment horizontal="right" vertical="center" indent="3"/>
    </xf>
    <xf numFmtId="164" fontId="2" fillId="3" borderId="18" xfId="1" applyNumberFormat="1" applyFont="1" applyFill="1" applyBorder="1" applyAlignment="1">
      <alignment horizontal="right" vertical="center" indent="3"/>
    </xf>
    <xf numFmtId="164" fontId="2" fillId="3" borderId="16" xfId="1" applyNumberFormat="1" applyFont="1" applyFill="1" applyBorder="1" applyAlignment="1">
      <alignment horizontal="right" vertical="center" indent="3"/>
    </xf>
    <xf numFmtId="164" fontId="2" fillId="4" borderId="26" xfId="1" applyNumberFormat="1" applyFont="1" applyFill="1" applyBorder="1" applyAlignment="1">
      <alignment horizontal="right" vertical="center" indent="3"/>
    </xf>
    <xf numFmtId="164" fontId="2" fillId="4" borderId="27" xfId="1" applyNumberFormat="1" applyFont="1" applyFill="1" applyBorder="1" applyAlignment="1">
      <alignment horizontal="right" vertical="center" indent="3"/>
    </xf>
    <xf numFmtId="164" fontId="2" fillId="4" borderId="16" xfId="1" applyNumberFormat="1" applyFont="1" applyFill="1" applyBorder="1" applyAlignment="1">
      <alignment horizontal="right" vertical="center" indent="3"/>
    </xf>
    <xf numFmtId="164" fontId="2" fillId="3" borderId="21" xfId="1" applyNumberFormat="1" applyFont="1" applyFill="1" applyBorder="1" applyAlignment="1">
      <alignment horizontal="right" vertical="center" indent="3"/>
    </xf>
    <xf numFmtId="165" fontId="2" fillId="4" borderId="12" xfId="1" applyNumberFormat="1" applyFont="1" applyFill="1" applyBorder="1" applyAlignment="1">
      <alignment horizontal="right" vertical="center" indent="2"/>
    </xf>
    <xf numFmtId="165" fontId="2" fillId="4" borderId="15" xfId="1" applyNumberFormat="1" applyFont="1" applyFill="1" applyBorder="1" applyAlignment="1">
      <alignment horizontal="right" vertical="center" indent="2"/>
    </xf>
    <xf numFmtId="165" fontId="2" fillId="3" borderId="1" xfId="1" applyNumberFormat="1" applyFont="1" applyFill="1" applyBorder="1" applyAlignment="1">
      <alignment horizontal="right" vertical="center" indent="2"/>
    </xf>
    <xf numFmtId="165" fontId="2" fillId="3" borderId="13" xfId="1" applyNumberFormat="1" applyFont="1" applyFill="1" applyBorder="1" applyAlignment="1">
      <alignment horizontal="right" vertical="center" indent="2"/>
    </xf>
    <xf numFmtId="165" fontId="2" fillId="3" borderId="1" xfId="1" applyNumberFormat="1" applyFont="1" applyFill="1" applyBorder="1" applyAlignment="1">
      <alignment horizontal="right" indent="2"/>
    </xf>
    <xf numFmtId="165" fontId="2" fillId="3" borderId="13" xfId="1" applyNumberFormat="1" applyFont="1" applyFill="1" applyBorder="1" applyAlignment="1">
      <alignment horizontal="right" indent="2"/>
    </xf>
    <xf numFmtId="165" fontId="2" fillId="4" borderId="12" xfId="1" applyNumberFormat="1" applyFont="1" applyFill="1" applyBorder="1" applyAlignment="1">
      <alignment horizontal="right" indent="2"/>
    </xf>
    <xf numFmtId="165" fontId="2" fillId="4" borderId="15" xfId="1" applyNumberFormat="1" applyFont="1" applyFill="1" applyBorder="1" applyAlignment="1">
      <alignment horizontal="right" indent="2"/>
    </xf>
    <xf numFmtId="165" fontId="2" fillId="3" borderId="2" xfId="1" applyNumberFormat="1" applyFont="1" applyFill="1" applyBorder="1" applyAlignment="1">
      <alignment horizontal="right" vertical="center" indent="2"/>
    </xf>
    <xf numFmtId="165" fontId="2" fillId="3" borderId="14" xfId="1" applyNumberFormat="1" applyFont="1" applyFill="1" applyBorder="1" applyAlignment="1">
      <alignment horizontal="right" vertical="center" indent="2"/>
    </xf>
    <xf numFmtId="165" fontId="2" fillId="3" borderId="2" xfId="1" applyNumberFormat="1" applyFont="1" applyFill="1" applyBorder="1" applyAlignment="1">
      <alignment horizontal="right" indent="2"/>
    </xf>
    <xf numFmtId="165" fontId="2" fillId="3" borderId="14" xfId="1" applyNumberFormat="1" applyFont="1" applyFill="1" applyBorder="1" applyAlignment="1">
      <alignment horizontal="right" indent="2"/>
    </xf>
    <xf numFmtId="165" fontId="2" fillId="4" borderId="22" xfId="1" applyNumberFormat="1" applyFont="1" applyFill="1" applyBorder="1" applyAlignment="1">
      <alignment horizontal="right" vertical="center" indent="2"/>
    </xf>
    <xf numFmtId="165" fontId="2" fillId="4" borderId="23" xfId="1" applyNumberFormat="1" applyFont="1" applyFill="1" applyBorder="1" applyAlignment="1">
      <alignment horizontal="right" vertical="center" indent="2"/>
    </xf>
    <xf numFmtId="165" fontId="2" fillId="4" borderId="22" xfId="1" applyNumberFormat="1" applyFont="1" applyFill="1" applyBorder="1" applyAlignment="1">
      <alignment horizontal="right" indent="2"/>
    </xf>
    <xf numFmtId="165" fontId="2" fillId="4" borderId="23" xfId="1" applyNumberFormat="1" applyFont="1" applyFill="1" applyBorder="1" applyAlignment="1">
      <alignment horizontal="right" indent="2"/>
    </xf>
    <xf numFmtId="165" fontId="2" fillId="4" borderId="24" xfId="1" applyNumberFormat="1" applyFont="1" applyFill="1" applyBorder="1" applyAlignment="1">
      <alignment horizontal="right" vertical="center" indent="2"/>
    </xf>
    <xf numFmtId="165" fontId="2" fillId="4" borderId="25" xfId="1" applyNumberFormat="1" applyFont="1" applyFill="1" applyBorder="1" applyAlignment="1">
      <alignment horizontal="right" vertical="center" indent="2"/>
    </xf>
    <xf numFmtId="165" fontId="2" fillId="4" borderId="24" xfId="1" applyNumberFormat="1" applyFont="1" applyFill="1" applyBorder="1" applyAlignment="1">
      <alignment horizontal="right" indent="2"/>
    </xf>
    <xf numFmtId="165" fontId="2" fillId="4" borderId="25" xfId="1" applyNumberFormat="1" applyFont="1" applyFill="1" applyBorder="1" applyAlignment="1">
      <alignment horizontal="right" indent="2"/>
    </xf>
    <xf numFmtId="165" fontId="2" fillId="4" borderId="2" xfId="1" applyNumberFormat="1" applyFont="1" applyFill="1" applyBorder="1" applyAlignment="1">
      <alignment horizontal="right" vertical="center" indent="2"/>
    </xf>
    <xf numFmtId="165" fontId="2" fillId="4" borderId="14" xfId="1" applyNumberFormat="1" applyFont="1" applyFill="1" applyBorder="1" applyAlignment="1">
      <alignment horizontal="right" vertical="center" indent="2"/>
    </xf>
    <xf numFmtId="165" fontId="2" fillId="4" borderId="2" xfId="1" applyNumberFormat="1" applyFont="1" applyFill="1" applyBorder="1" applyAlignment="1">
      <alignment horizontal="right" indent="2"/>
    </xf>
    <xf numFmtId="165" fontId="2" fillId="4" borderId="14" xfId="1" applyNumberFormat="1" applyFont="1" applyFill="1" applyBorder="1" applyAlignment="1">
      <alignment horizontal="right" indent="2"/>
    </xf>
    <xf numFmtId="165" fontId="2" fillId="3" borderId="19" xfId="1" applyNumberFormat="1" applyFont="1" applyFill="1" applyBorder="1" applyAlignment="1">
      <alignment horizontal="right" vertical="center" indent="2"/>
    </xf>
    <xf numFmtId="165" fontId="2" fillId="3" borderId="20" xfId="1" applyNumberFormat="1" applyFont="1" applyFill="1" applyBorder="1" applyAlignment="1">
      <alignment horizontal="right" vertical="center" indent="2"/>
    </xf>
    <xf numFmtId="165" fontId="2" fillId="3" borderId="19" xfId="1" applyNumberFormat="1" applyFont="1" applyFill="1" applyBorder="1" applyAlignment="1">
      <alignment horizontal="right" indent="2"/>
    </xf>
    <xf numFmtId="165" fontId="2" fillId="3" borderId="20" xfId="1" applyNumberFormat="1" applyFont="1" applyFill="1" applyBorder="1" applyAlignment="1">
      <alignment horizontal="right" indent="2"/>
    </xf>
    <xf numFmtId="166" fontId="2" fillId="4" borderId="12" xfId="1" applyNumberFormat="1" applyFont="1" applyFill="1" applyBorder="1" applyAlignment="1">
      <alignment horizontal="right" vertical="center" indent="2"/>
    </xf>
    <xf numFmtId="166" fontId="2" fillId="3" borderId="1" xfId="1" applyNumberFormat="1" applyFont="1" applyFill="1" applyBorder="1" applyAlignment="1">
      <alignment horizontal="right" vertical="center" indent="2"/>
    </xf>
    <xf numFmtId="166" fontId="2" fillId="2" borderId="2" xfId="1" applyNumberFormat="1" applyFont="1" applyFill="1" applyBorder="1" applyAlignment="1">
      <alignment horizontal="right" vertical="center" indent="2"/>
    </xf>
    <xf numFmtId="166" fontId="2" fillId="2" borderId="12" xfId="1" applyNumberFormat="1" applyFont="1" applyFill="1" applyBorder="1" applyAlignment="1">
      <alignment horizontal="right" vertical="center" indent="2"/>
    </xf>
    <xf numFmtId="166" fontId="2" fillId="2" borderId="24" xfId="1" applyNumberFormat="1" applyFont="1" applyFill="1" applyBorder="1" applyAlignment="1">
      <alignment horizontal="right" vertical="center" indent="2"/>
    </xf>
    <xf numFmtId="166" fontId="2" fillId="2" borderId="1" xfId="1" applyNumberFormat="1" applyFont="1" applyFill="1" applyBorder="1" applyAlignment="1">
      <alignment horizontal="right" vertical="center" indent="2"/>
    </xf>
    <xf numFmtId="166" fontId="2" fillId="3" borderId="2" xfId="1" applyNumberFormat="1" applyFont="1" applyFill="1" applyBorder="1" applyAlignment="1">
      <alignment horizontal="right" vertical="center" indent="2"/>
    </xf>
    <xf numFmtId="166" fontId="2" fillId="4" borderId="22" xfId="1" applyNumberFormat="1" applyFont="1" applyFill="1" applyBorder="1" applyAlignment="1">
      <alignment horizontal="right" vertical="center" indent="2"/>
    </xf>
    <xf numFmtId="166" fontId="2" fillId="4" borderId="24" xfId="1" applyNumberFormat="1" applyFont="1" applyFill="1" applyBorder="1" applyAlignment="1">
      <alignment horizontal="right" vertical="center" indent="2"/>
    </xf>
    <xf numFmtId="166" fontId="2" fillId="4" borderId="2" xfId="1" applyNumberFormat="1" applyFont="1" applyFill="1" applyBorder="1" applyAlignment="1">
      <alignment horizontal="right" vertical="center" indent="2"/>
    </xf>
    <xf numFmtId="166" fontId="2" fillId="3" borderId="19" xfId="1" applyNumberFormat="1" applyFont="1" applyFill="1" applyBorder="1" applyAlignment="1">
      <alignment horizontal="right" vertical="center" indent="2"/>
    </xf>
    <xf numFmtId="166" fontId="2" fillId="3" borderId="18" xfId="1" applyNumberFormat="1" applyFont="1" applyFill="1" applyBorder="1" applyAlignment="1">
      <alignment horizontal="right" indent="2"/>
    </xf>
    <xf numFmtId="166" fontId="2" fillId="3" borderId="1" xfId="1" applyNumberFormat="1" applyFont="1" applyFill="1" applyBorder="1" applyAlignment="1">
      <alignment horizontal="right" indent="2"/>
    </xf>
    <xf numFmtId="166" fontId="2" fillId="4" borderId="17" xfId="1" applyNumberFormat="1" applyFont="1" applyFill="1" applyBorder="1" applyAlignment="1">
      <alignment horizontal="right" indent="2"/>
    </xf>
    <xf numFmtId="166" fontId="2" fillId="4" borderId="12" xfId="1" applyNumberFormat="1" applyFont="1" applyFill="1" applyBorder="1" applyAlignment="1">
      <alignment horizontal="right" indent="2"/>
    </xf>
    <xf numFmtId="166" fontId="2" fillId="3" borderId="16" xfId="1" applyNumberFormat="1" applyFont="1" applyFill="1" applyBorder="1" applyAlignment="1">
      <alignment horizontal="right" indent="2"/>
    </xf>
    <xf numFmtId="166" fontId="2" fillId="4" borderId="26" xfId="1" applyNumberFormat="1" applyFont="1" applyFill="1" applyBorder="1" applyAlignment="1">
      <alignment horizontal="right" indent="2"/>
    </xf>
    <xf numFmtId="166" fontId="2" fillId="4" borderId="22" xfId="1" applyNumberFormat="1" applyFont="1" applyFill="1" applyBorder="1" applyAlignment="1">
      <alignment horizontal="right" indent="2"/>
    </xf>
    <xf numFmtId="166" fontId="2" fillId="4" borderId="27" xfId="1" applyNumberFormat="1" applyFont="1" applyFill="1" applyBorder="1" applyAlignment="1">
      <alignment horizontal="right" indent="2"/>
    </xf>
    <xf numFmtId="166" fontId="2" fillId="4" borderId="24" xfId="1" applyNumberFormat="1" applyFont="1" applyFill="1" applyBorder="1" applyAlignment="1">
      <alignment horizontal="right" indent="2"/>
    </xf>
    <xf numFmtId="166" fontId="2" fillId="4" borderId="16" xfId="1" applyNumberFormat="1" applyFont="1" applyFill="1" applyBorder="1" applyAlignment="1">
      <alignment horizontal="right" indent="2"/>
    </xf>
    <xf numFmtId="166" fontId="2" fillId="4" borderId="2" xfId="1" applyNumberFormat="1" applyFont="1" applyFill="1" applyBorder="1" applyAlignment="1">
      <alignment horizontal="right" indent="2"/>
    </xf>
    <xf numFmtId="166" fontId="2" fillId="3" borderId="21" xfId="1" applyNumberFormat="1" applyFont="1" applyFill="1" applyBorder="1" applyAlignment="1">
      <alignment horizontal="right" indent="2"/>
    </xf>
    <xf numFmtId="166" fontId="2" fillId="3" borderId="19" xfId="1" applyNumberFormat="1" applyFont="1" applyFill="1" applyBorder="1" applyAlignment="1">
      <alignment horizontal="right" indent="2"/>
    </xf>
    <xf numFmtId="166" fontId="2" fillId="3" borderId="11" xfId="1" applyNumberFormat="1" applyFont="1" applyFill="1" applyBorder="1" applyAlignment="1">
      <alignment horizontal="right" indent="2"/>
    </xf>
    <xf numFmtId="166" fontId="2" fillId="4" borderId="7" xfId="1" applyNumberFormat="1" applyFont="1" applyFill="1" applyBorder="1" applyAlignment="1">
      <alignment horizontal="right" indent="2"/>
    </xf>
    <xf numFmtId="166" fontId="2" fillId="3" borderId="5" xfId="1" applyNumberFormat="1" applyFont="1" applyFill="1" applyBorder="1" applyAlignment="1">
      <alignment horizontal="right" indent="2"/>
    </xf>
    <xf numFmtId="166" fontId="2" fillId="4" borderId="28" xfId="1" applyNumberFormat="1" applyFont="1" applyFill="1" applyBorder="1" applyAlignment="1">
      <alignment horizontal="right" indent="2"/>
    </xf>
    <xf numFmtId="166" fontId="2" fillId="4" borderId="9" xfId="1" applyNumberFormat="1" applyFont="1" applyFill="1" applyBorder="1" applyAlignment="1">
      <alignment horizontal="right" indent="2"/>
    </xf>
    <xf numFmtId="166" fontId="2" fillId="4" borderId="5" xfId="1" applyNumberFormat="1" applyFont="1" applyFill="1" applyBorder="1" applyAlignment="1">
      <alignment horizontal="right" indent="2"/>
    </xf>
    <xf numFmtId="166" fontId="2" fillId="2" borderId="5" xfId="1" applyNumberFormat="1" applyFont="1" applyFill="1" applyBorder="1" applyAlignment="1">
      <alignment horizontal="right" vertical="center" indent="2"/>
    </xf>
    <xf numFmtId="166" fontId="2" fillId="2" borderId="10" xfId="1" applyNumberFormat="1" applyFont="1" applyFill="1" applyBorder="1" applyAlignment="1">
      <alignment horizontal="right" vertical="center" indent="2"/>
    </xf>
    <xf numFmtId="166" fontId="2" fillId="2" borderId="29" xfId="1" applyNumberFormat="1" applyFont="1" applyFill="1" applyBorder="1" applyAlignment="1">
      <alignment horizontal="right" vertical="center" indent="2"/>
    </xf>
    <xf numFmtId="164" fontId="2" fillId="2" borderId="30" xfId="1" applyNumberFormat="1" applyFont="1" applyFill="1" applyBorder="1" applyAlignment="1">
      <alignment horizontal="right" vertical="center" indent="3"/>
    </xf>
    <xf numFmtId="164" fontId="2" fillId="2" borderId="4" xfId="1" applyNumberFormat="1" applyFont="1" applyFill="1" applyBorder="1" applyAlignment="1">
      <alignment horizontal="right" vertical="center" indent="3"/>
    </xf>
    <xf numFmtId="164" fontId="2" fillId="2" borderId="31" xfId="1" applyNumberFormat="1" applyFont="1" applyFill="1" applyBorder="1" applyAlignment="1">
      <alignment horizontal="right" vertical="center" indent="3"/>
    </xf>
    <xf numFmtId="0" fontId="1" fillId="4" borderId="0" xfId="0" applyFont="1" applyFill="1" applyAlignment="1">
      <alignment horizontal="left" vertical="center" wrapText="1"/>
    </xf>
    <xf numFmtId="0" fontId="0" fillId="2" borderId="0" xfId="0" applyFill="1"/>
    <xf numFmtId="0" fontId="1" fillId="3" borderId="19" xfId="0" applyFont="1" applyFill="1" applyBorder="1" applyAlignment="1">
      <alignment horizontal="center" vertical="center" textRotation="90" wrapText="1"/>
    </xf>
    <xf numFmtId="0" fontId="0" fillId="0" borderId="12" xfId="0" applyBorder="1"/>
    <xf numFmtId="0" fontId="0" fillId="0" borderId="24" xfId="0" applyBorder="1"/>
    <xf numFmtId="0" fontId="1" fillId="3" borderId="2" xfId="0" applyFont="1" applyFill="1" applyBorder="1" applyAlignment="1">
      <alignment horizontal="center" vertical="center"/>
    </xf>
    <xf numFmtId="0" fontId="0" fillId="0" borderId="4" xfId="0" applyBorder="1"/>
    <xf numFmtId="0" fontId="0" fillId="0" borderId="5" xfId="0" applyBorder="1"/>
    <xf numFmtId="0" fontId="1" fillId="3" borderId="16"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 xfId="0" applyFont="1" applyFill="1" applyBorder="1" applyAlignment="1">
      <alignment horizontal="center" vertical="center" textRotation="90"/>
    </xf>
    <xf numFmtId="0" fontId="1" fillId="3" borderId="19" xfId="0" applyFont="1" applyFill="1" applyBorder="1" applyAlignment="1">
      <alignment horizontal="center" vertical="center" textRotation="90"/>
    </xf>
    <xf numFmtId="0" fontId="5" fillId="2" borderId="0" xfId="0" applyFont="1" applyFill="1" applyAlignment="1">
      <alignment horizontal="center" vertical="center"/>
    </xf>
    <xf numFmtId="0" fontId="3" fillId="2" borderId="0" xfId="0" applyFont="1" applyFill="1" applyAlignment="1">
      <alignment vertical="center"/>
    </xf>
    <xf numFmtId="0" fontId="4" fillId="2" borderId="0" xfId="0" applyFont="1" applyFill="1" applyAlignment="1">
      <alignment horizontal="center" vertical="center"/>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17</xdr:col>
      <xdr:colOff>333375</xdr:colOff>
      <xdr:row>57</xdr:row>
      <xdr:rowOff>95250</xdr:rowOff>
    </xdr:from>
    <xdr:to>
      <xdr:col>19</xdr:col>
      <xdr:colOff>104775</xdr:colOff>
      <xdr:row>61</xdr:row>
      <xdr:rowOff>38100</xdr:rowOff>
    </xdr:to>
    <xdr:pic>
      <xdr:nvPicPr>
        <xdr:cNvPr id="2" name="Grafik 1"/>
        <xdr:cNvPicPr>
          <a:picLocks noChangeAspect="1"/>
        </xdr:cNvPicPr>
      </xdr:nvPicPr>
      <xdr:blipFill>
        <a:blip xmlns:r="http://schemas.openxmlformats.org/officeDocument/2006/relationships" r:embed="rId1"/>
        <a:stretch>
          <a:fillRect/>
        </a:stretch>
      </xdr:blipFill>
      <xdr:spPr>
        <a:xfrm>
          <a:off x="13287375" y="10953750"/>
          <a:ext cx="1295400" cy="70485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819150</xdr:colOff>
      <xdr:row>58</xdr:row>
      <xdr:rowOff>104775</xdr:rowOff>
    </xdr:from>
    <xdr:to>
      <xdr:col>15</xdr:col>
      <xdr:colOff>95250</xdr:colOff>
      <xdr:row>61</xdr:row>
      <xdr:rowOff>38100</xdr:rowOff>
    </xdr:to>
    <xdr:pic>
      <xdr:nvPicPr>
        <xdr:cNvPr id="4" name="Grafik 3"/>
        <xdr:cNvPicPr>
          <a:picLocks noChangeAspect="1"/>
        </xdr:cNvPicPr>
      </xdr:nvPicPr>
      <xdr:blipFill>
        <a:blip xmlns:r="http://schemas.openxmlformats.org/officeDocument/2006/relationships" r:embed="rId1"/>
        <a:stretch>
          <a:fillRect/>
        </a:stretch>
      </xdr:blipFill>
      <xdr:spPr>
        <a:xfrm>
          <a:off x="16268700" y="13839825"/>
          <a:ext cx="1295400" cy="70485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819150</xdr:colOff>
      <xdr:row>58</xdr:row>
      <xdr:rowOff>104775</xdr:rowOff>
    </xdr:from>
    <xdr:to>
      <xdr:col>15</xdr:col>
      <xdr:colOff>95250</xdr:colOff>
      <xdr:row>61</xdr:row>
      <xdr:rowOff>38100</xdr:rowOff>
    </xdr:to>
    <xdr:pic>
      <xdr:nvPicPr>
        <xdr:cNvPr id="2" name="Grafik 1"/>
        <xdr:cNvPicPr>
          <a:picLocks noChangeAspect="1"/>
        </xdr:cNvPicPr>
      </xdr:nvPicPr>
      <xdr:blipFill>
        <a:blip xmlns:r="http://schemas.openxmlformats.org/officeDocument/2006/relationships" r:embed="rId1"/>
        <a:stretch>
          <a:fillRect/>
        </a:stretch>
      </xdr:blipFill>
      <xdr:spPr>
        <a:xfrm>
          <a:off x="16268700" y="13839825"/>
          <a:ext cx="1295400" cy="70485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4:S61"/>
  <sheetViews>
    <sheetView showGridLines="0" tabSelected="1" zoomScale="60" zoomScaleNormal="100" workbookViewId="0">
      <selection activeCell="T29" sqref="T29"/>
    </sheetView>
  </sheetViews>
  <sheetFormatPr baseColWidth="10" defaultColWidth="11.44140625" defaultRowHeight="14.4" x14ac:dyDescent="0.3"/>
  <cols>
    <col min="1" max="1" width="11.44140625" style="1" customWidth="1"/>
    <col min="2" max="16384" width="11.44140625" style="1"/>
  </cols>
  <sheetData>
    <row r="4" spans="2:19" ht="15" customHeight="1" x14ac:dyDescent="0.3">
      <c r="B4" s="117" t="s">
        <v>0</v>
      </c>
      <c r="C4" s="118"/>
      <c r="D4" s="118"/>
      <c r="E4" s="118"/>
      <c r="F4" s="118"/>
      <c r="G4" s="118"/>
      <c r="H4" s="118"/>
      <c r="I4" s="118"/>
      <c r="J4" s="118"/>
      <c r="K4" s="118"/>
      <c r="L4" s="118"/>
      <c r="M4" s="118"/>
      <c r="N4" s="118"/>
      <c r="O4" s="118"/>
      <c r="P4" s="118"/>
      <c r="Q4" s="118"/>
      <c r="R4" s="118"/>
      <c r="S4" s="118"/>
    </row>
    <row r="5" spans="2:19" ht="15" customHeight="1" x14ac:dyDescent="0.3">
      <c r="B5" s="118"/>
      <c r="C5" s="118"/>
      <c r="D5" s="118"/>
      <c r="E5" s="118"/>
      <c r="F5" s="118"/>
      <c r="G5" s="118"/>
      <c r="H5" s="118"/>
      <c r="I5" s="118"/>
      <c r="J5" s="118"/>
      <c r="K5" s="118"/>
      <c r="L5" s="118"/>
      <c r="M5" s="118"/>
      <c r="N5" s="118"/>
      <c r="O5" s="118"/>
      <c r="P5" s="118"/>
      <c r="Q5" s="118"/>
      <c r="R5" s="118"/>
      <c r="S5" s="118"/>
    </row>
    <row r="6" spans="2:19" ht="15" customHeight="1" x14ac:dyDescent="0.3">
      <c r="B6" s="118"/>
      <c r="C6" s="118"/>
      <c r="D6" s="118"/>
      <c r="E6" s="118"/>
      <c r="F6" s="118"/>
      <c r="G6" s="118"/>
      <c r="H6" s="118"/>
      <c r="I6" s="118"/>
      <c r="J6" s="118"/>
      <c r="K6" s="118"/>
      <c r="L6" s="118"/>
      <c r="M6" s="118"/>
      <c r="N6" s="118"/>
      <c r="O6" s="118"/>
      <c r="P6" s="118"/>
      <c r="Q6" s="118"/>
      <c r="R6" s="118"/>
      <c r="S6" s="118"/>
    </row>
    <row r="7" spans="2:19" ht="15" customHeight="1" x14ac:dyDescent="0.3">
      <c r="B7" s="118"/>
      <c r="C7" s="118"/>
      <c r="D7" s="118"/>
      <c r="E7" s="118"/>
      <c r="F7" s="118"/>
      <c r="G7" s="118"/>
      <c r="H7" s="118"/>
      <c r="I7" s="118"/>
      <c r="J7" s="118"/>
      <c r="K7" s="118"/>
      <c r="L7" s="118"/>
      <c r="M7" s="118"/>
      <c r="N7" s="118"/>
      <c r="O7" s="118"/>
      <c r="P7" s="118"/>
      <c r="Q7" s="118"/>
      <c r="R7" s="118"/>
      <c r="S7" s="118"/>
    </row>
    <row r="8" spans="2:19" ht="15" customHeight="1" x14ac:dyDescent="0.3">
      <c r="B8" s="118"/>
      <c r="C8" s="118"/>
      <c r="D8" s="118"/>
      <c r="E8" s="118"/>
      <c r="F8" s="118"/>
      <c r="G8" s="118"/>
      <c r="H8" s="118"/>
      <c r="I8" s="118"/>
      <c r="J8" s="118"/>
      <c r="K8" s="118"/>
      <c r="L8" s="118"/>
      <c r="M8" s="118"/>
      <c r="N8" s="118"/>
      <c r="O8" s="118"/>
      <c r="P8" s="118"/>
      <c r="Q8" s="118"/>
      <c r="R8" s="118"/>
      <c r="S8" s="118"/>
    </row>
    <row r="9" spans="2:19" ht="15" customHeight="1" x14ac:dyDescent="0.3">
      <c r="B9" s="118"/>
      <c r="C9" s="118"/>
      <c r="D9" s="118"/>
      <c r="E9" s="118"/>
      <c r="F9" s="118"/>
      <c r="G9" s="118"/>
      <c r="H9" s="118"/>
      <c r="I9" s="118"/>
      <c r="J9" s="118"/>
      <c r="K9" s="118"/>
      <c r="L9" s="118"/>
      <c r="M9" s="118"/>
      <c r="N9" s="118"/>
      <c r="O9" s="118"/>
      <c r="P9" s="118"/>
      <c r="Q9" s="118"/>
      <c r="R9" s="118"/>
      <c r="S9" s="118"/>
    </row>
    <row r="10" spans="2:19" ht="15" customHeight="1" x14ac:dyDescent="0.3">
      <c r="B10" s="118"/>
      <c r="C10" s="118"/>
      <c r="D10" s="118"/>
      <c r="E10" s="118"/>
      <c r="F10" s="118"/>
      <c r="G10" s="118"/>
      <c r="H10" s="118"/>
      <c r="I10" s="118"/>
      <c r="J10" s="118"/>
      <c r="K10" s="118"/>
      <c r="L10" s="118"/>
      <c r="M10" s="118"/>
      <c r="N10" s="118"/>
      <c r="O10" s="118"/>
      <c r="P10" s="118"/>
      <c r="Q10" s="118"/>
      <c r="R10" s="118"/>
      <c r="S10" s="118"/>
    </row>
    <row r="11" spans="2:19" ht="15" customHeight="1" x14ac:dyDescent="0.3">
      <c r="B11" s="118"/>
      <c r="C11" s="118"/>
      <c r="D11" s="118"/>
      <c r="E11" s="118"/>
      <c r="F11" s="118"/>
      <c r="G11" s="118"/>
      <c r="H11" s="118"/>
      <c r="I11" s="118"/>
      <c r="J11" s="118"/>
      <c r="K11" s="118"/>
      <c r="L11" s="118"/>
      <c r="M11" s="118"/>
      <c r="N11" s="118"/>
      <c r="O11" s="118"/>
      <c r="P11" s="118"/>
      <c r="Q11" s="118"/>
      <c r="R11" s="118"/>
      <c r="S11" s="118"/>
    </row>
    <row r="12" spans="2:19" ht="15" customHeight="1" x14ac:dyDescent="0.3">
      <c r="B12" s="118"/>
      <c r="C12" s="118"/>
      <c r="D12" s="118"/>
      <c r="E12" s="118"/>
      <c r="F12" s="118"/>
      <c r="G12" s="118"/>
      <c r="H12" s="118"/>
      <c r="I12" s="118"/>
      <c r="J12" s="118"/>
      <c r="K12" s="118"/>
      <c r="L12" s="118"/>
      <c r="M12" s="118"/>
      <c r="N12" s="118"/>
      <c r="O12" s="118"/>
      <c r="P12" s="118"/>
      <c r="Q12" s="118"/>
      <c r="R12" s="118"/>
      <c r="S12" s="118"/>
    </row>
    <row r="13" spans="2:19" ht="15" customHeight="1" x14ac:dyDescent="0.3">
      <c r="B13" s="118"/>
      <c r="C13" s="118"/>
      <c r="D13" s="118"/>
      <c r="E13" s="118"/>
      <c r="F13" s="118"/>
      <c r="G13" s="118"/>
      <c r="H13" s="118"/>
      <c r="I13" s="118"/>
      <c r="J13" s="118"/>
      <c r="K13" s="118"/>
      <c r="L13" s="118"/>
      <c r="M13" s="118"/>
      <c r="N13" s="118"/>
      <c r="O13" s="118"/>
      <c r="P13" s="118"/>
      <c r="Q13" s="118"/>
      <c r="R13" s="118"/>
      <c r="S13" s="118"/>
    </row>
    <row r="14" spans="2:19" ht="15" customHeight="1" x14ac:dyDescent="0.3">
      <c r="B14" s="118"/>
      <c r="C14" s="118"/>
      <c r="D14" s="118"/>
      <c r="E14" s="118"/>
      <c r="F14" s="118"/>
      <c r="G14" s="118"/>
      <c r="H14" s="118"/>
      <c r="I14" s="118"/>
      <c r="J14" s="118"/>
      <c r="K14" s="118"/>
      <c r="L14" s="118"/>
      <c r="M14" s="118"/>
      <c r="N14" s="118"/>
      <c r="O14" s="118"/>
      <c r="P14" s="118"/>
      <c r="Q14" s="118"/>
      <c r="R14" s="118"/>
      <c r="S14" s="118"/>
    </row>
    <row r="15" spans="2:19" ht="15" customHeight="1" x14ac:dyDescent="0.3">
      <c r="B15" s="118"/>
      <c r="C15" s="118"/>
      <c r="D15" s="118"/>
      <c r="E15" s="118"/>
      <c r="F15" s="118"/>
      <c r="G15" s="118"/>
      <c r="H15" s="118"/>
      <c r="I15" s="118"/>
      <c r="J15" s="118"/>
      <c r="K15" s="118"/>
      <c r="L15" s="118"/>
      <c r="M15" s="118"/>
      <c r="N15" s="118"/>
      <c r="O15" s="118"/>
      <c r="P15" s="118"/>
      <c r="Q15" s="118"/>
      <c r="R15" s="118"/>
      <c r="S15" s="118"/>
    </row>
    <row r="16" spans="2:19" ht="15" customHeight="1" x14ac:dyDescent="0.3">
      <c r="B16" s="118"/>
      <c r="C16" s="118"/>
      <c r="D16" s="118"/>
      <c r="E16" s="118"/>
      <c r="F16" s="118"/>
      <c r="G16" s="118"/>
      <c r="H16" s="118"/>
      <c r="I16" s="118"/>
      <c r="J16" s="118"/>
      <c r="K16" s="118"/>
      <c r="L16" s="118"/>
      <c r="M16" s="118"/>
      <c r="N16" s="118"/>
      <c r="O16" s="118"/>
      <c r="P16" s="118"/>
      <c r="Q16" s="118"/>
      <c r="R16" s="118"/>
      <c r="S16" s="118"/>
    </row>
    <row r="17" spans="2:19" ht="15" customHeight="1" x14ac:dyDescent="0.3">
      <c r="B17" s="118"/>
      <c r="C17" s="118"/>
      <c r="D17" s="118"/>
      <c r="E17" s="118"/>
      <c r="F17" s="118"/>
      <c r="G17" s="118"/>
      <c r="H17" s="118"/>
      <c r="I17" s="118"/>
      <c r="J17" s="118"/>
      <c r="K17" s="118"/>
      <c r="L17" s="118"/>
      <c r="M17" s="118"/>
      <c r="N17" s="118"/>
      <c r="O17" s="118"/>
      <c r="P17" s="118"/>
      <c r="Q17" s="118"/>
      <c r="R17" s="118"/>
      <c r="S17" s="118"/>
    </row>
    <row r="18" spans="2:19" ht="15" customHeight="1" x14ac:dyDescent="0.3">
      <c r="B18" s="118"/>
      <c r="C18" s="118"/>
      <c r="D18" s="118"/>
      <c r="E18" s="118"/>
      <c r="F18" s="118"/>
      <c r="G18" s="118"/>
      <c r="H18" s="118"/>
      <c r="I18" s="118"/>
      <c r="J18" s="118"/>
      <c r="K18" s="118"/>
      <c r="L18" s="118"/>
      <c r="M18" s="118"/>
      <c r="N18" s="118"/>
      <c r="O18" s="118"/>
      <c r="P18" s="118"/>
      <c r="Q18" s="118"/>
      <c r="R18" s="118"/>
      <c r="S18" s="118"/>
    </row>
    <row r="19" spans="2:19" ht="15" customHeight="1" x14ac:dyDescent="0.3">
      <c r="B19" s="118"/>
      <c r="C19" s="118"/>
      <c r="D19" s="118"/>
      <c r="E19" s="118"/>
      <c r="F19" s="118"/>
      <c r="G19" s="118"/>
      <c r="H19" s="118"/>
      <c r="I19" s="118"/>
      <c r="J19" s="118"/>
      <c r="K19" s="118"/>
      <c r="L19" s="118"/>
      <c r="M19" s="118"/>
      <c r="N19" s="118"/>
      <c r="O19" s="118"/>
      <c r="P19" s="118"/>
      <c r="Q19" s="118"/>
      <c r="R19" s="118"/>
      <c r="S19" s="118"/>
    </row>
    <row r="20" spans="2:19" ht="15" customHeight="1" x14ac:dyDescent="0.3">
      <c r="B20" s="118"/>
      <c r="C20" s="118"/>
      <c r="D20" s="118"/>
      <c r="E20" s="118"/>
      <c r="F20" s="118"/>
      <c r="G20" s="118"/>
      <c r="H20" s="118"/>
      <c r="I20" s="118"/>
      <c r="J20" s="118"/>
      <c r="K20" s="118"/>
      <c r="L20" s="118"/>
      <c r="M20" s="118"/>
      <c r="N20" s="118"/>
      <c r="O20" s="118"/>
      <c r="P20" s="118"/>
      <c r="Q20" s="118"/>
      <c r="R20" s="118"/>
      <c r="S20" s="118"/>
    </row>
    <row r="21" spans="2:19" ht="15" customHeight="1" x14ac:dyDescent="0.3">
      <c r="B21" s="118"/>
      <c r="C21" s="118"/>
      <c r="D21" s="118"/>
      <c r="E21" s="118"/>
      <c r="F21" s="118"/>
      <c r="G21" s="118"/>
      <c r="H21" s="118"/>
      <c r="I21" s="118"/>
      <c r="J21" s="118"/>
      <c r="K21" s="118"/>
      <c r="L21" s="118"/>
      <c r="M21" s="118"/>
      <c r="N21" s="118"/>
      <c r="O21" s="118"/>
      <c r="P21" s="118"/>
      <c r="Q21" s="118"/>
      <c r="R21" s="118"/>
      <c r="S21" s="118"/>
    </row>
    <row r="22" spans="2:19" ht="15" customHeight="1" x14ac:dyDescent="0.3">
      <c r="B22" s="118"/>
      <c r="C22" s="118"/>
      <c r="D22" s="118"/>
      <c r="E22" s="118"/>
      <c r="F22" s="118"/>
      <c r="G22" s="118"/>
      <c r="H22" s="118"/>
      <c r="I22" s="118"/>
      <c r="J22" s="118"/>
      <c r="K22" s="118"/>
      <c r="L22" s="118"/>
      <c r="M22" s="118"/>
      <c r="N22" s="118"/>
      <c r="O22" s="118"/>
      <c r="P22" s="118"/>
      <c r="Q22" s="118"/>
      <c r="R22" s="118"/>
      <c r="S22" s="118"/>
    </row>
    <row r="23" spans="2:19" ht="15" customHeight="1" x14ac:dyDescent="0.3">
      <c r="B23" s="118"/>
      <c r="C23" s="118"/>
      <c r="D23" s="118"/>
      <c r="E23" s="118"/>
      <c r="F23" s="118"/>
      <c r="G23" s="118"/>
      <c r="H23" s="118"/>
      <c r="I23" s="118"/>
      <c r="J23" s="118"/>
      <c r="K23" s="118"/>
      <c r="L23" s="118"/>
      <c r="M23" s="118"/>
      <c r="N23" s="118"/>
      <c r="O23" s="118"/>
      <c r="P23" s="118"/>
      <c r="Q23" s="118"/>
      <c r="R23" s="118"/>
      <c r="S23" s="118"/>
    </row>
    <row r="24" spans="2:19" ht="15" customHeight="1" x14ac:dyDescent="0.3">
      <c r="B24" s="118"/>
      <c r="C24" s="118"/>
      <c r="D24" s="118"/>
      <c r="E24" s="118"/>
      <c r="F24" s="118"/>
      <c r="G24" s="118"/>
      <c r="H24" s="118"/>
      <c r="I24" s="118"/>
      <c r="J24" s="118"/>
      <c r="K24" s="118"/>
      <c r="L24" s="118"/>
      <c r="M24" s="118"/>
      <c r="N24" s="118"/>
      <c r="O24" s="118"/>
      <c r="P24" s="118"/>
      <c r="Q24" s="118"/>
      <c r="R24" s="118"/>
      <c r="S24" s="118"/>
    </row>
    <row r="25" spans="2:19" ht="15" customHeight="1" x14ac:dyDescent="0.3">
      <c r="B25" s="118"/>
      <c r="C25" s="118"/>
      <c r="D25" s="118"/>
      <c r="E25" s="118"/>
      <c r="F25" s="118"/>
      <c r="G25" s="118"/>
      <c r="H25" s="118"/>
      <c r="I25" s="118"/>
      <c r="J25" s="118"/>
      <c r="K25" s="118"/>
      <c r="L25" s="118"/>
      <c r="M25" s="118"/>
      <c r="N25" s="118"/>
      <c r="O25" s="118"/>
      <c r="P25" s="118"/>
      <c r="Q25" s="118"/>
      <c r="R25" s="118"/>
      <c r="S25" s="118"/>
    </row>
    <row r="26" spans="2:19" ht="15" customHeight="1" x14ac:dyDescent="0.3">
      <c r="B26" s="118"/>
      <c r="C26" s="118"/>
      <c r="D26" s="118"/>
      <c r="E26" s="118"/>
      <c r="F26" s="118"/>
      <c r="G26" s="118"/>
      <c r="H26" s="118"/>
      <c r="I26" s="118"/>
      <c r="J26" s="118"/>
      <c r="K26" s="118"/>
      <c r="L26" s="118"/>
      <c r="M26" s="118"/>
      <c r="N26" s="118"/>
      <c r="O26" s="118"/>
      <c r="P26" s="118"/>
      <c r="Q26" s="118"/>
      <c r="R26" s="118"/>
      <c r="S26" s="118"/>
    </row>
    <row r="27" spans="2:19" ht="15" customHeight="1" x14ac:dyDescent="0.3">
      <c r="B27" s="118"/>
      <c r="C27" s="118"/>
      <c r="D27" s="118"/>
      <c r="E27" s="118"/>
      <c r="F27" s="118"/>
      <c r="G27" s="118"/>
      <c r="H27" s="118"/>
      <c r="I27" s="118"/>
      <c r="J27" s="118"/>
      <c r="K27" s="118"/>
      <c r="L27" s="118"/>
      <c r="M27" s="118"/>
      <c r="N27" s="118"/>
      <c r="O27" s="118"/>
      <c r="P27" s="118"/>
      <c r="Q27" s="118"/>
      <c r="R27" s="118"/>
      <c r="S27" s="118"/>
    </row>
    <row r="28" spans="2:19" ht="15" customHeight="1" x14ac:dyDescent="0.3">
      <c r="B28" s="118"/>
      <c r="C28" s="118"/>
      <c r="D28" s="118"/>
      <c r="E28" s="118"/>
      <c r="F28" s="118"/>
      <c r="G28" s="118"/>
      <c r="H28" s="118"/>
      <c r="I28" s="118"/>
      <c r="J28" s="118"/>
      <c r="K28" s="118"/>
      <c r="L28" s="118"/>
      <c r="M28" s="118"/>
      <c r="N28" s="118"/>
      <c r="O28" s="118"/>
      <c r="P28" s="118"/>
      <c r="Q28" s="118"/>
      <c r="R28" s="118"/>
      <c r="S28" s="118"/>
    </row>
    <row r="29" spans="2:19" ht="15" customHeight="1" x14ac:dyDescent="0.3">
      <c r="B29" s="118"/>
      <c r="C29" s="118"/>
      <c r="D29" s="118"/>
      <c r="E29" s="118"/>
      <c r="F29" s="118"/>
      <c r="G29" s="118"/>
      <c r="H29" s="118"/>
      <c r="I29" s="118"/>
      <c r="J29" s="118"/>
      <c r="K29" s="118"/>
      <c r="L29" s="118"/>
      <c r="M29" s="118"/>
      <c r="N29" s="118"/>
      <c r="O29" s="118"/>
      <c r="P29" s="118"/>
      <c r="Q29" s="118"/>
      <c r="R29" s="118"/>
      <c r="S29" s="118"/>
    </row>
    <row r="30" spans="2:19" ht="15" customHeight="1" x14ac:dyDescent="0.3">
      <c r="B30" s="118"/>
      <c r="C30" s="118"/>
      <c r="D30" s="118"/>
      <c r="E30" s="118"/>
      <c r="F30" s="118"/>
      <c r="G30" s="118"/>
      <c r="H30" s="118"/>
      <c r="I30" s="118"/>
      <c r="J30" s="118"/>
      <c r="K30" s="118"/>
      <c r="L30" s="118"/>
      <c r="M30" s="118"/>
      <c r="N30" s="118"/>
      <c r="O30" s="118"/>
      <c r="P30" s="118"/>
      <c r="Q30" s="118"/>
      <c r="R30" s="118"/>
      <c r="S30" s="118"/>
    </row>
    <row r="31" spans="2:19" ht="15" customHeight="1" x14ac:dyDescent="0.3">
      <c r="B31" s="118"/>
      <c r="C31" s="118"/>
      <c r="D31" s="118"/>
      <c r="E31" s="118"/>
      <c r="F31" s="118"/>
      <c r="G31" s="118"/>
      <c r="H31" s="118"/>
      <c r="I31" s="118"/>
      <c r="J31" s="118"/>
      <c r="K31" s="118"/>
      <c r="L31" s="118"/>
      <c r="M31" s="118"/>
      <c r="N31" s="118"/>
      <c r="O31" s="118"/>
      <c r="P31" s="118"/>
      <c r="Q31" s="118"/>
      <c r="R31" s="118"/>
      <c r="S31" s="118"/>
    </row>
    <row r="32" spans="2:19" ht="15" customHeight="1" x14ac:dyDescent="0.3">
      <c r="B32" s="118"/>
      <c r="C32" s="118"/>
      <c r="D32" s="118"/>
      <c r="E32" s="118"/>
      <c r="F32" s="118"/>
      <c r="G32" s="118"/>
      <c r="H32" s="118"/>
      <c r="I32" s="118"/>
      <c r="J32" s="118"/>
      <c r="K32" s="118"/>
      <c r="L32" s="118"/>
      <c r="M32" s="118"/>
      <c r="N32" s="118"/>
      <c r="O32" s="118"/>
      <c r="P32" s="118"/>
      <c r="Q32" s="118"/>
      <c r="R32" s="118"/>
      <c r="S32" s="118"/>
    </row>
    <row r="33" spans="2:19" ht="15" customHeight="1" x14ac:dyDescent="0.3">
      <c r="B33" s="118"/>
      <c r="C33" s="118"/>
      <c r="D33" s="118"/>
      <c r="E33" s="118"/>
      <c r="F33" s="118"/>
      <c r="G33" s="118"/>
      <c r="H33" s="118"/>
      <c r="I33" s="118"/>
      <c r="J33" s="118"/>
      <c r="K33" s="118"/>
      <c r="L33" s="118"/>
      <c r="M33" s="118"/>
      <c r="N33" s="118"/>
      <c r="O33" s="118"/>
      <c r="P33" s="118"/>
      <c r="Q33" s="118"/>
      <c r="R33" s="118"/>
      <c r="S33" s="118"/>
    </row>
    <row r="34" spans="2:19" ht="15" customHeight="1" x14ac:dyDescent="0.3">
      <c r="B34" s="118"/>
      <c r="C34" s="118"/>
      <c r="D34" s="118"/>
      <c r="E34" s="118"/>
      <c r="F34" s="118"/>
      <c r="G34" s="118"/>
      <c r="H34" s="118"/>
      <c r="I34" s="118"/>
      <c r="J34" s="118"/>
      <c r="K34" s="118"/>
      <c r="L34" s="118"/>
      <c r="M34" s="118"/>
      <c r="N34" s="118"/>
      <c r="O34" s="118"/>
      <c r="P34" s="118"/>
      <c r="Q34" s="118"/>
      <c r="R34" s="118"/>
      <c r="S34" s="118"/>
    </row>
    <row r="35" spans="2:19" ht="15" customHeight="1" x14ac:dyDescent="0.3">
      <c r="B35" s="118"/>
      <c r="C35" s="118"/>
      <c r="D35" s="118"/>
      <c r="E35" s="118"/>
      <c r="F35" s="118"/>
      <c r="G35" s="118"/>
      <c r="H35" s="118"/>
      <c r="I35" s="118"/>
      <c r="J35" s="118"/>
      <c r="K35" s="118"/>
      <c r="L35" s="118"/>
      <c r="M35" s="118"/>
      <c r="N35" s="118"/>
      <c r="O35" s="118"/>
      <c r="P35" s="118"/>
      <c r="Q35" s="118"/>
      <c r="R35" s="118"/>
      <c r="S35" s="118"/>
    </row>
    <row r="36" spans="2:19" ht="15" customHeight="1" x14ac:dyDescent="0.3">
      <c r="B36" s="118"/>
      <c r="C36" s="118"/>
      <c r="D36" s="118"/>
      <c r="E36" s="118"/>
      <c r="F36" s="118"/>
      <c r="G36" s="118"/>
      <c r="H36" s="118"/>
      <c r="I36" s="118"/>
      <c r="J36" s="118"/>
      <c r="K36" s="118"/>
      <c r="L36" s="118"/>
      <c r="M36" s="118"/>
      <c r="N36" s="118"/>
      <c r="O36" s="118"/>
      <c r="P36" s="118"/>
      <c r="Q36" s="118"/>
      <c r="R36" s="118"/>
      <c r="S36" s="118"/>
    </row>
    <row r="37" spans="2:19" ht="15" customHeight="1" x14ac:dyDescent="0.3">
      <c r="B37" s="118"/>
      <c r="C37" s="118"/>
      <c r="D37" s="118"/>
      <c r="E37" s="118"/>
      <c r="F37" s="118"/>
      <c r="G37" s="118"/>
      <c r="H37" s="118"/>
      <c r="I37" s="118"/>
      <c r="J37" s="118"/>
      <c r="K37" s="118"/>
      <c r="L37" s="118"/>
      <c r="M37" s="118"/>
      <c r="N37" s="118"/>
      <c r="O37" s="118"/>
      <c r="P37" s="118"/>
      <c r="Q37" s="118"/>
      <c r="R37" s="118"/>
      <c r="S37" s="118"/>
    </row>
    <row r="38" spans="2:19" ht="15" customHeight="1" x14ac:dyDescent="0.3">
      <c r="B38" s="118"/>
      <c r="C38" s="118"/>
      <c r="D38" s="118"/>
      <c r="E38" s="118"/>
      <c r="F38" s="118"/>
      <c r="G38" s="118"/>
      <c r="H38" s="118"/>
      <c r="I38" s="118"/>
      <c r="J38" s="118"/>
      <c r="K38" s="118"/>
      <c r="L38" s="118"/>
      <c r="M38" s="118"/>
      <c r="N38" s="118"/>
      <c r="O38" s="118"/>
      <c r="P38" s="118"/>
      <c r="Q38" s="118"/>
      <c r="R38" s="118"/>
      <c r="S38" s="118"/>
    </row>
    <row r="39" spans="2:19" ht="15" customHeight="1" x14ac:dyDescent="0.3">
      <c r="B39" s="118"/>
      <c r="C39" s="118"/>
      <c r="D39" s="118"/>
      <c r="E39" s="118"/>
      <c r="F39" s="118"/>
      <c r="G39" s="118"/>
      <c r="H39" s="118"/>
      <c r="I39" s="118"/>
      <c r="J39" s="118"/>
      <c r="K39" s="118"/>
      <c r="L39" s="118"/>
      <c r="M39" s="118"/>
      <c r="N39" s="118"/>
      <c r="O39" s="118"/>
      <c r="P39" s="118"/>
      <c r="Q39" s="118"/>
      <c r="R39" s="118"/>
      <c r="S39" s="118"/>
    </row>
    <row r="40" spans="2:19" ht="15" customHeight="1" x14ac:dyDescent="0.3">
      <c r="B40" s="118"/>
      <c r="C40" s="118"/>
      <c r="D40" s="118"/>
      <c r="E40" s="118"/>
      <c r="F40" s="118"/>
      <c r="G40" s="118"/>
      <c r="H40" s="118"/>
      <c r="I40" s="118"/>
      <c r="J40" s="118"/>
      <c r="K40" s="118"/>
      <c r="L40" s="118"/>
      <c r="M40" s="118"/>
      <c r="N40" s="118"/>
      <c r="O40" s="118"/>
      <c r="P40" s="118"/>
      <c r="Q40" s="118"/>
      <c r="R40" s="118"/>
      <c r="S40" s="118"/>
    </row>
    <row r="41" spans="2:19" ht="15" customHeight="1" x14ac:dyDescent="0.3">
      <c r="B41" s="118"/>
      <c r="C41" s="118"/>
      <c r="D41" s="118"/>
      <c r="E41" s="118"/>
      <c r="F41" s="118"/>
      <c r="G41" s="118"/>
      <c r="H41" s="118"/>
      <c r="I41" s="118"/>
      <c r="J41" s="118"/>
      <c r="K41" s="118"/>
      <c r="L41" s="118"/>
      <c r="M41" s="118"/>
      <c r="N41" s="118"/>
      <c r="O41" s="118"/>
      <c r="P41" s="118"/>
      <c r="Q41" s="118"/>
      <c r="R41" s="118"/>
      <c r="S41" s="118"/>
    </row>
    <row r="42" spans="2:19" ht="15" customHeight="1" x14ac:dyDescent="0.3">
      <c r="B42" s="118"/>
      <c r="C42" s="118"/>
      <c r="D42" s="118"/>
      <c r="E42" s="118"/>
      <c r="F42" s="118"/>
      <c r="G42" s="118"/>
      <c r="H42" s="118"/>
      <c r="I42" s="118"/>
      <c r="J42" s="118"/>
      <c r="K42" s="118"/>
      <c r="L42" s="118"/>
      <c r="M42" s="118"/>
      <c r="N42" s="118"/>
      <c r="O42" s="118"/>
      <c r="P42" s="118"/>
      <c r="Q42" s="118"/>
      <c r="R42" s="118"/>
      <c r="S42" s="118"/>
    </row>
    <row r="43" spans="2:19" ht="15" customHeight="1" x14ac:dyDescent="0.3">
      <c r="B43" s="118"/>
      <c r="C43" s="118"/>
      <c r="D43" s="118"/>
      <c r="E43" s="118"/>
      <c r="F43" s="118"/>
      <c r="G43" s="118"/>
      <c r="H43" s="118"/>
      <c r="I43" s="118"/>
      <c r="J43" s="118"/>
      <c r="K43" s="118"/>
      <c r="L43" s="118"/>
      <c r="M43" s="118"/>
      <c r="N43" s="118"/>
      <c r="O43" s="118"/>
      <c r="P43" s="118"/>
      <c r="Q43" s="118"/>
      <c r="R43" s="118"/>
      <c r="S43" s="118"/>
    </row>
    <row r="44" spans="2:19" ht="15" customHeight="1" x14ac:dyDescent="0.3">
      <c r="B44" s="118"/>
      <c r="C44" s="118"/>
      <c r="D44" s="118"/>
      <c r="E44" s="118"/>
      <c r="F44" s="118"/>
      <c r="G44" s="118"/>
      <c r="H44" s="118"/>
      <c r="I44" s="118"/>
      <c r="J44" s="118"/>
      <c r="K44" s="118"/>
      <c r="L44" s="118"/>
      <c r="M44" s="118"/>
      <c r="N44" s="118"/>
      <c r="O44" s="118"/>
      <c r="P44" s="118"/>
      <c r="Q44" s="118"/>
      <c r="R44" s="118"/>
      <c r="S44" s="118"/>
    </row>
    <row r="45" spans="2:19" ht="15" customHeight="1" x14ac:dyDescent="0.3">
      <c r="B45" s="118"/>
      <c r="C45" s="118"/>
      <c r="D45" s="118"/>
      <c r="E45" s="118"/>
      <c r="F45" s="118"/>
      <c r="G45" s="118"/>
      <c r="H45" s="118"/>
      <c r="I45" s="118"/>
      <c r="J45" s="118"/>
      <c r="K45" s="118"/>
      <c r="L45" s="118"/>
      <c r="M45" s="118"/>
      <c r="N45" s="118"/>
      <c r="O45" s="118"/>
      <c r="P45" s="118"/>
      <c r="Q45" s="118"/>
      <c r="R45" s="118"/>
      <c r="S45" s="118"/>
    </row>
    <row r="46" spans="2:19" ht="15" customHeight="1" x14ac:dyDescent="0.3">
      <c r="B46" s="118"/>
      <c r="C46" s="118"/>
      <c r="D46" s="118"/>
      <c r="E46" s="118"/>
      <c r="F46" s="118"/>
      <c r="G46" s="118"/>
      <c r="H46" s="118"/>
      <c r="I46" s="118"/>
      <c r="J46" s="118"/>
      <c r="K46" s="118"/>
      <c r="L46" s="118"/>
      <c r="M46" s="118"/>
      <c r="N46" s="118"/>
      <c r="O46" s="118"/>
      <c r="P46" s="118"/>
      <c r="Q46" s="118"/>
      <c r="R46" s="118"/>
      <c r="S46" s="118"/>
    </row>
    <row r="47" spans="2:19" ht="15" customHeight="1" x14ac:dyDescent="0.3">
      <c r="B47" s="118"/>
      <c r="C47" s="118"/>
      <c r="D47" s="118"/>
      <c r="E47" s="118"/>
      <c r="F47" s="118"/>
      <c r="G47" s="118"/>
      <c r="H47" s="118"/>
      <c r="I47" s="118"/>
      <c r="J47" s="118"/>
      <c r="K47" s="118"/>
      <c r="L47" s="118"/>
      <c r="M47" s="118"/>
      <c r="N47" s="118"/>
      <c r="O47" s="118"/>
      <c r="P47" s="118"/>
      <c r="Q47" s="118"/>
      <c r="R47" s="118"/>
      <c r="S47" s="118"/>
    </row>
    <row r="48" spans="2:19" ht="15" customHeight="1" x14ac:dyDescent="0.3">
      <c r="B48" s="118"/>
      <c r="C48" s="118"/>
      <c r="D48" s="118"/>
      <c r="E48" s="118"/>
      <c r="F48" s="118"/>
      <c r="G48" s="118"/>
      <c r="H48" s="118"/>
      <c r="I48" s="118"/>
      <c r="J48" s="118"/>
      <c r="K48" s="118"/>
      <c r="L48" s="118"/>
      <c r="M48" s="118"/>
      <c r="N48" s="118"/>
      <c r="O48" s="118"/>
      <c r="P48" s="118"/>
      <c r="Q48" s="118"/>
      <c r="R48" s="118"/>
      <c r="S48" s="118"/>
    </row>
    <row r="49" spans="2:19" ht="15" customHeight="1" x14ac:dyDescent="0.3">
      <c r="B49" s="118"/>
      <c r="C49" s="118"/>
      <c r="D49" s="118"/>
      <c r="E49" s="118"/>
      <c r="F49" s="118"/>
      <c r="G49" s="118"/>
      <c r="H49" s="118"/>
      <c r="I49" s="118"/>
      <c r="J49" s="118"/>
      <c r="K49" s="118"/>
      <c r="L49" s="118"/>
      <c r="M49" s="118"/>
      <c r="N49" s="118"/>
      <c r="O49" s="118"/>
      <c r="P49" s="118"/>
      <c r="Q49" s="118"/>
      <c r="R49" s="118"/>
      <c r="S49" s="118"/>
    </row>
    <row r="50" spans="2:19" ht="15" customHeight="1" x14ac:dyDescent="0.3">
      <c r="B50" s="118"/>
      <c r="C50" s="118"/>
      <c r="D50" s="118"/>
      <c r="E50" s="118"/>
      <c r="F50" s="118"/>
      <c r="G50" s="118"/>
      <c r="H50" s="118"/>
      <c r="I50" s="118"/>
      <c r="J50" s="118"/>
      <c r="K50" s="118"/>
      <c r="L50" s="118"/>
      <c r="M50" s="118"/>
      <c r="N50" s="118"/>
      <c r="O50" s="118"/>
      <c r="P50" s="118"/>
      <c r="Q50" s="118"/>
      <c r="R50" s="118"/>
      <c r="S50" s="118"/>
    </row>
    <row r="51" spans="2:19" ht="15" customHeight="1" x14ac:dyDescent="0.3">
      <c r="B51" s="118"/>
      <c r="C51" s="118"/>
      <c r="D51" s="118"/>
      <c r="E51" s="118"/>
      <c r="F51" s="118"/>
      <c r="G51" s="118"/>
      <c r="H51" s="118"/>
      <c r="I51" s="118"/>
      <c r="J51" s="118"/>
      <c r="K51" s="118"/>
      <c r="L51" s="118"/>
      <c r="M51" s="118"/>
      <c r="N51" s="118"/>
      <c r="O51" s="118"/>
      <c r="P51" s="118"/>
      <c r="Q51" s="118"/>
      <c r="R51" s="118"/>
      <c r="S51" s="118"/>
    </row>
    <row r="52" spans="2:19" ht="15" customHeight="1" x14ac:dyDescent="0.3">
      <c r="B52" s="118"/>
      <c r="C52" s="118"/>
      <c r="D52" s="118"/>
      <c r="E52" s="118"/>
      <c r="F52" s="118"/>
      <c r="G52" s="118"/>
      <c r="H52" s="118"/>
      <c r="I52" s="118"/>
      <c r="J52" s="118"/>
      <c r="K52" s="118"/>
      <c r="L52" s="118"/>
      <c r="M52" s="118"/>
      <c r="N52" s="118"/>
      <c r="O52" s="118"/>
      <c r="P52" s="118"/>
      <c r="Q52" s="118"/>
      <c r="R52" s="118"/>
      <c r="S52" s="118"/>
    </row>
    <row r="53" spans="2:19" ht="15" customHeight="1" x14ac:dyDescent="0.3">
      <c r="B53" s="118"/>
      <c r="C53" s="118"/>
      <c r="D53" s="118"/>
      <c r="E53" s="118"/>
      <c r="F53" s="118"/>
      <c r="G53" s="118"/>
      <c r="H53" s="118"/>
      <c r="I53" s="118"/>
      <c r="J53" s="118"/>
      <c r="K53" s="118"/>
      <c r="L53" s="118"/>
      <c r="M53" s="118"/>
      <c r="N53" s="118"/>
      <c r="O53" s="118"/>
      <c r="P53" s="118"/>
      <c r="Q53" s="118"/>
      <c r="R53" s="118"/>
      <c r="S53" s="118"/>
    </row>
    <row r="54" spans="2:19" ht="15" customHeight="1" x14ac:dyDescent="0.3">
      <c r="B54" s="118"/>
      <c r="C54" s="118"/>
      <c r="D54" s="118"/>
      <c r="E54" s="118"/>
      <c r="F54" s="118"/>
      <c r="G54" s="118"/>
      <c r="H54" s="118"/>
      <c r="I54" s="118"/>
      <c r="J54" s="118"/>
      <c r="K54" s="118"/>
      <c r="L54" s="118"/>
      <c r="M54" s="118"/>
      <c r="N54" s="118"/>
      <c r="O54" s="118"/>
      <c r="P54" s="118"/>
      <c r="Q54" s="118"/>
      <c r="R54" s="118"/>
      <c r="S54" s="118"/>
    </row>
    <row r="55" spans="2:19" ht="15" customHeight="1" x14ac:dyDescent="0.3">
      <c r="B55" s="118"/>
      <c r="C55" s="118"/>
      <c r="D55" s="118"/>
      <c r="E55" s="118"/>
      <c r="F55" s="118"/>
      <c r="G55" s="118"/>
      <c r="H55" s="118"/>
      <c r="I55" s="118"/>
      <c r="J55" s="118"/>
      <c r="K55" s="118"/>
      <c r="L55" s="118"/>
      <c r="M55" s="118"/>
      <c r="N55" s="118"/>
      <c r="O55" s="118"/>
      <c r="P55" s="118"/>
      <c r="Q55" s="118"/>
      <c r="R55" s="118"/>
      <c r="S55" s="118"/>
    </row>
    <row r="56" spans="2:19" ht="15" customHeight="1" x14ac:dyDescent="0.3">
      <c r="B56" s="118"/>
      <c r="C56" s="118"/>
      <c r="D56" s="118"/>
      <c r="E56" s="118"/>
      <c r="F56" s="118"/>
      <c r="G56" s="118"/>
      <c r="H56" s="118"/>
      <c r="I56" s="118"/>
      <c r="J56" s="118"/>
      <c r="K56" s="118"/>
      <c r="L56" s="118"/>
      <c r="M56" s="118"/>
      <c r="N56" s="118"/>
      <c r="O56" s="118"/>
      <c r="P56" s="118"/>
      <c r="Q56" s="118"/>
      <c r="R56" s="118"/>
      <c r="S56" s="118"/>
    </row>
    <row r="57" spans="2:19" ht="15" customHeight="1" x14ac:dyDescent="0.3">
      <c r="B57" s="118"/>
      <c r="C57" s="118"/>
      <c r="D57" s="118"/>
      <c r="E57" s="118"/>
      <c r="F57" s="118"/>
      <c r="G57" s="118"/>
      <c r="H57" s="118"/>
      <c r="I57" s="118"/>
      <c r="J57" s="118"/>
      <c r="K57" s="118"/>
      <c r="L57" s="118"/>
      <c r="M57" s="118"/>
      <c r="N57" s="118"/>
      <c r="O57" s="118"/>
      <c r="P57" s="118"/>
      <c r="Q57" s="118"/>
      <c r="R57" s="118"/>
      <c r="S57" s="118"/>
    </row>
    <row r="58" spans="2:19" ht="15" customHeight="1" x14ac:dyDescent="0.3"/>
    <row r="59" spans="2:19" ht="15" customHeight="1" x14ac:dyDescent="0.3"/>
    <row r="60" spans="2:19" ht="15" customHeight="1" x14ac:dyDescent="0.3"/>
    <row r="61" spans="2:19" ht="15" customHeight="1" x14ac:dyDescent="0.3"/>
  </sheetData>
  <sheetProtection sheet="1" objects="1" scenarios="1"/>
  <mergeCells count="1">
    <mergeCell ref="B4:S57"/>
  </mergeCells>
  <pageMargins left="0.31496062992125984" right="0.27559055118110237" top="7.874015748031496E-2" bottom="0" header="0" footer="0"/>
  <pageSetup paperSize="9" scale="63"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58"/>
  <sheetViews>
    <sheetView showGridLines="0" zoomScale="70" zoomScaleNormal="70" workbookViewId="0">
      <pane xSplit="3" ySplit="3" topLeftCell="D4" activePane="bottomRight" state="frozen"/>
      <selection pane="topRight" activeCell="D1" sqref="D1"/>
      <selection pane="bottomLeft" activeCell="A4" sqref="A4"/>
      <selection pane="bottomRight" activeCell="P3" sqref="P3"/>
    </sheetView>
  </sheetViews>
  <sheetFormatPr baseColWidth="10" defaultColWidth="11.44140625" defaultRowHeight="20.399999999999999" x14ac:dyDescent="0.45"/>
  <cols>
    <col min="1" max="1" width="4.5546875" style="22" customWidth="1"/>
    <col min="2" max="2" width="9.109375" style="2" customWidth="1"/>
    <col min="3" max="3" width="66.5546875" style="22" bestFit="1" customWidth="1"/>
    <col min="4" max="15" width="15.109375" style="22" customWidth="1"/>
    <col min="16" max="16" width="5.6640625" style="22" customWidth="1"/>
    <col min="17" max="17" width="11.44140625" style="22" customWidth="1"/>
    <col min="18" max="16384" width="11.44140625" style="22"/>
  </cols>
  <sheetData>
    <row r="1" spans="2:15" ht="23.25" customHeight="1" x14ac:dyDescent="0.45"/>
    <row r="2" spans="2:15" s="3" customFormat="1" ht="26.25" customHeight="1" x14ac:dyDescent="0.3">
      <c r="B2" s="129" t="s">
        <v>1</v>
      </c>
      <c r="C2" s="130"/>
      <c r="D2" s="122" t="s">
        <v>2</v>
      </c>
      <c r="E2" s="123"/>
      <c r="F2" s="123"/>
      <c r="G2" s="124"/>
      <c r="H2" s="125" t="s">
        <v>3</v>
      </c>
      <c r="I2" s="123"/>
      <c r="J2" s="123"/>
      <c r="K2" s="124"/>
      <c r="L2" s="126" t="s">
        <v>4</v>
      </c>
      <c r="M2" s="123"/>
      <c r="N2" s="123"/>
      <c r="O2" s="124"/>
    </row>
    <row r="3" spans="2:15" s="23" customFormat="1" ht="36.75" customHeight="1" x14ac:dyDescent="0.3">
      <c r="B3" s="131"/>
      <c r="C3" s="131"/>
      <c r="D3" s="9" t="s">
        <v>5</v>
      </c>
      <c r="E3" s="10" t="s">
        <v>6</v>
      </c>
      <c r="F3" s="9" t="s">
        <v>7</v>
      </c>
      <c r="G3" s="11" t="s">
        <v>8</v>
      </c>
      <c r="H3" s="12" t="s">
        <v>5</v>
      </c>
      <c r="I3" s="10" t="s">
        <v>6</v>
      </c>
      <c r="J3" s="9" t="s">
        <v>7</v>
      </c>
      <c r="K3" s="11" t="s">
        <v>8</v>
      </c>
      <c r="L3" s="10" t="s">
        <v>5</v>
      </c>
      <c r="M3" s="10" t="s">
        <v>6</v>
      </c>
      <c r="N3" s="9" t="s">
        <v>7</v>
      </c>
      <c r="O3" s="9" t="s">
        <v>8</v>
      </c>
    </row>
    <row r="4" spans="2:15" ht="18.75" customHeight="1" x14ac:dyDescent="0.45">
      <c r="B4" s="127" t="s">
        <v>9</v>
      </c>
      <c r="C4" s="4" t="s">
        <v>10</v>
      </c>
      <c r="D4" s="81">
        <v>17</v>
      </c>
      <c r="E4" s="81">
        <v>1</v>
      </c>
      <c r="F4" s="53">
        <v>30.823232323232322</v>
      </c>
      <c r="G4" s="54">
        <v>1.47492784992785</v>
      </c>
      <c r="H4" s="81">
        <v>0</v>
      </c>
      <c r="I4" s="81">
        <v>0</v>
      </c>
      <c r="J4" s="53">
        <v>0</v>
      </c>
      <c r="K4" s="54">
        <v>0</v>
      </c>
      <c r="L4" s="81">
        <f t="shared" ref="L4:O10" si="0">D4+H4</f>
        <v>17</v>
      </c>
      <c r="M4" s="81">
        <f t="shared" si="0"/>
        <v>1</v>
      </c>
      <c r="N4" s="53">
        <f t="shared" si="0"/>
        <v>30.823232323232322</v>
      </c>
      <c r="O4" s="54">
        <f t="shared" si="0"/>
        <v>1.47492784992785</v>
      </c>
    </row>
    <row r="5" spans="2:15" ht="18.75" customHeight="1" x14ac:dyDescent="0.45">
      <c r="B5" s="120"/>
      <c r="C5" s="5" t="s">
        <v>11</v>
      </c>
      <c r="D5" s="81">
        <v>21315</v>
      </c>
      <c r="E5" s="81">
        <v>1089</v>
      </c>
      <c r="F5" s="53">
        <v>35340.356771300772</v>
      </c>
      <c r="G5" s="54">
        <v>1493.1315008509289</v>
      </c>
      <c r="H5" s="81">
        <v>4917</v>
      </c>
      <c r="I5" s="81">
        <v>228</v>
      </c>
      <c r="J5" s="53">
        <v>7518.3000014999998</v>
      </c>
      <c r="K5" s="54">
        <v>324.20000005357139</v>
      </c>
      <c r="L5" s="81">
        <f t="shared" si="0"/>
        <v>26232</v>
      </c>
      <c r="M5" s="81">
        <f t="shared" si="0"/>
        <v>1317</v>
      </c>
      <c r="N5" s="53">
        <f t="shared" si="0"/>
        <v>42858.656772800772</v>
      </c>
      <c r="O5" s="54">
        <f t="shared" si="0"/>
        <v>1817.3315009045002</v>
      </c>
    </row>
    <row r="6" spans="2:15" ht="18.75" customHeight="1" x14ac:dyDescent="0.45">
      <c r="B6" s="120"/>
      <c r="C6" s="7" t="s">
        <v>12</v>
      </c>
      <c r="D6" s="82">
        <f t="shared" ref="D6:K6" si="1">SUM(D4,D5)</f>
        <v>21332</v>
      </c>
      <c r="E6" s="82">
        <f t="shared" si="1"/>
        <v>1090</v>
      </c>
      <c r="F6" s="55">
        <f t="shared" si="1"/>
        <v>35371.180003624002</v>
      </c>
      <c r="G6" s="56">
        <f t="shared" si="1"/>
        <v>1494.6064287008567</v>
      </c>
      <c r="H6" s="92">
        <f t="shared" si="1"/>
        <v>4917</v>
      </c>
      <c r="I6" s="93">
        <f t="shared" si="1"/>
        <v>228</v>
      </c>
      <c r="J6" s="57">
        <f t="shared" si="1"/>
        <v>7518.3000014999998</v>
      </c>
      <c r="K6" s="58">
        <f t="shared" si="1"/>
        <v>324.20000005357139</v>
      </c>
      <c r="L6" s="105">
        <f t="shared" si="0"/>
        <v>26249</v>
      </c>
      <c r="M6" s="93">
        <f t="shared" si="0"/>
        <v>1318</v>
      </c>
      <c r="N6" s="57">
        <f t="shared" si="0"/>
        <v>42889.480005124002</v>
      </c>
      <c r="O6" s="57">
        <f t="shared" si="0"/>
        <v>1818.806428754428</v>
      </c>
    </row>
    <row r="7" spans="2:15" ht="18.75" customHeight="1" x14ac:dyDescent="0.45">
      <c r="B7" s="120"/>
      <c r="C7" s="5" t="s">
        <v>13</v>
      </c>
      <c r="D7" s="81">
        <v>21190</v>
      </c>
      <c r="E7" s="81">
        <v>1019</v>
      </c>
      <c r="F7" s="53">
        <v>46566.093672623858</v>
      </c>
      <c r="G7" s="54">
        <v>1940.7010506172101</v>
      </c>
      <c r="H7" s="94">
        <v>5933</v>
      </c>
      <c r="I7" s="95">
        <v>276</v>
      </c>
      <c r="J7" s="59">
        <v>11476.57002139</v>
      </c>
      <c r="K7" s="60">
        <v>476.78037116259259</v>
      </c>
      <c r="L7" s="106">
        <f t="shared" si="0"/>
        <v>27123</v>
      </c>
      <c r="M7" s="95">
        <f t="shared" si="0"/>
        <v>1295</v>
      </c>
      <c r="N7" s="59">
        <f t="shared" si="0"/>
        <v>58042.663694013856</v>
      </c>
      <c r="O7" s="59">
        <f t="shared" si="0"/>
        <v>2417.4814217798025</v>
      </c>
    </row>
    <row r="8" spans="2:15" ht="18.75" customHeight="1" x14ac:dyDescent="0.45">
      <c r="B8" s="120"/>
      <c r="C8" s="5" t="s">
        <v>14</v>
      </c>
      <c r="D8" s="81">
        <v>5428</v>
      </c>
      <c r="E8" s="81">
        <v>207</v>
      </c>
      <c r="F8" s="53">
        <v>7502.0073109135328</v>
      </c>
      <c r="G8" s="54">
        <v>319.00023411056389</v>
      </c>
      <c r="H8" s="94">
        <v>536</v>
      </c>
      <c r="I8" s="95">
        <v>22</v>
      </c>
      <c r="J8" s="59">
        <v>751.07326315789476</v>
      </c>
      <c r="K8" s="60">
        <v>35.815734892787518</v>
      </c>
      <c r="L8" s="106">
        <f t="shared" si="0"/>
        <v>5964</v>
      </c>
      <c r="M8" s="95">
        <f t="shared" si="0"/>
        <v>229</v>
      </c>
      <c r="N8" s="59">
        <f t="shared" si="0"/>
        <v>8253.0805740714277</v>
      </c>
      <c r="O8" s="59">
        <f t="shared" si="0"/>
        <v>354.81596900335143</v>
      </c>
    </row>
    <row r="9" spans="2:15" ht="18.75" customHeight="1" x14ac:dyDescent="0.45">
      <c r="B9" s="120"/>
      <c r="C9" s="5" t="s">
        <v>15</v>
      </c>
      <c r="D9" s="81">
        <v>350</v>
      </c>
      <c r="E9" s="81">
        <v>30</v>
      </c>
      <c r="F9" s="53">
        <v>727.74660511422667</v>
      </c>
      <c r="G9" s="54">
        <v>29.771068212758252</v>
      </c>
      <c r="H9" s="94">
        <v>122</v>
      </c>
      <c r="I9" s="95">
        <v>16</v>
      </c>
      <c r="J9" s="59">
        <v>444.51841359773368</v>
      </c>
      <c r="K9" s="60">
        <v>17.88448221592698</v>
      </c>
      <c r="L9" s="106">
        <f t="shared" si="0"/>
        <v>472</v>
      </c>
      <c r="M9" s="95">
        <f t="shared" si="0"/>
        <v>46</v>
      </c>
      <c r="N9" s="59">
        <f t="shared" si="0"/>
        <v>1172.2650187119602</v>
      </c>
      <c r="O9" s="59">
        <f t="shared" si="0"/>
        <v>47.655550428685231</v>
      </c>
    </row>
    <row r="10" spans="2:15" ht="18.75" customHeight="1" x14ac:dyDescent="0.45">
      <c r="B10" s="120"/>
      <c r="C10" s="7" t="s">
        <v>16</v>
      </c>
      <c r="D10" s="82">
        <f t="shared" ref="D10:K10" si="2">SUM(D7:D9)</f>
        <v>26968</v>
      </c>
      <c r="E10" s="82">
        <f t="shared" si="2"/>
        <v>1256</v>
      </c>
      <c r="F10" s="55">
        <f t="shared" si="2"/>
        <v>54795.847588651617</v>
      </c>
      <c r="G10" s="56">
        <f t="shared" si="2"/>
        <v>2289.4723529405319</v>
      </c>
      <c r="H10" s="92">
        <f t="shared" si="2"/>
        <v>6591</v>
      </c>
      <c r="I10" s="93">
        <f t="shared" si="2"/>
        <v>314</v>
      </c>
      <c r="J10" s="57">
        <f t="shared" si="2"/>
        <v>12672.161698145628</v>
      </c>
      <c r="K10" s="58">
        <f t="shared" si="2"/>
        <v>530.48058827130706</v>
      </c>
      <c r="L10" s="105">
        <f t="shared" si="0"/>
        <v>33559</v>
      </c>
      <c r="M10" s="93">
        <f t="shared" si="0"/>
        <v>1570</v>
      </c>
      <c r="N10" s="57">
        <f t="shared" si="0"/>
        <v>67468.009286797242</v>
      </c>
      <c r="O10" s="57">
        <f t="shared" si="0"/>
        <v>2819.9529412118391</v>
      </c>
    </row>
    <row r="11" spans="2:15" ht="18.75" customHeight="1" x14ac:dyDescent="0.45">
      <c r="B11" s="120"/>
      <c r="C11" s="5" t="s">
        <v>17</v>
      </c>
      <c r="D11" s="81">
        <v>3477</v>
      </c>
      <c r="E11" s="83"/>
      <c r="F11" s="53">
        <v>6113.4965681133799</v>
      </c>
      <c r="G11" s="54">
        <v>280.53872667629798</v>
      </c>
      <c r="H11" s="94">
        <v>1069</v>
      </c>
      <c r="I11" s="83"/>
      <c r="J11" s="59">
        <v>1633.500003376</v>
      </c>
      <c r="K11" s="60">
        <v>78.880000135040007</v>
      </c>
      <c r="L11" s="106">
        <f>D11+H11</f>
        <v>4546</v>
      </c>
      <c r="M11" s="83"/>
      <c r="N11" s="59">
        <f t="shared" ref="N11:N45" si="3">F11+J11</f>
        <v>7746.9965714893797</v>
      </c>
      <c r="O11" s="59">
        <f t="shared" ref="O11:O45" si="4">G11+K11</f>
        <v>359.41872681133799</v>
      </c>
    </row>
    <row r="12" spans="2:15" ht="18.75" customHeight="1" x14ac:dyDescent="0.45">
      <c r="B12" s="120"/>
      <c r="C12" s="5" t="s">
        <v>18</v>
      </c>
      <c r="D12" s="81">
        <v>2817</v>
      </c>
      <c r="E12" s="84"/>
      <c r="F12" s="53">
        <v>5033.2326945264676</v>
      </c>
      <c r="G12" s="54">
        <v>224.32134737819101</v>
      </c>
      <c r="H12" s="94">
        <v>452</v>
      </c>
      <c r="I12" s="84"/>
      <c r="J12" s="59">
        <v>700.57473872210528</v>
      </c>
      <c r="K12" s="60">
        <v>35.307326390989473</v>
      </c>
      <c r="L12" s="106">
        <f>D12+H12</f>
        <v>3269</v>
      </c>
      <c r="M12" s="84"/>
      <c r="N12" s="59">
        <f t="shared" si="3"/>
        <v>5733.807433248573</v>
      </c>
      <c r="O12" s="59">
        <f t="shared" si="4"/>
        <v>259.62867376918047</v>
      </c>
    </row>
    <row r="13" spans="2:15" ht="18.75" customHeight="1" x14ac:dyDescent="0.45">
      <c r="B13" s="120"/>
      <c r="C13" s="7" t="s">
        <v>19</v>
      </c>
      <c r="D13" s="82">
        <f>SUM(D11:D12)</f>
        <v>6294</v>
      </c>
      <c r="E13" s="85"/>
      <c r="F13" s="55">
        <f>SUM(F11:F12)</f>
        <v>11146.729262639848</v>
      </c>
      <c r="G13" s="56">
        <f>SUM(G11:G12)</f>
        <v>504.86007405448902</v>
      </c>
      <c r="H13" s="92">
        <f>SUM(H11:H12)</f>
        <v>1521</v>
      </c>
      <c r="I13" s="85"/>
      <c r="J13" s="57">
        <f>SUM(J11:J12)</f>
        <v>2334.0747420981052</v>
      </c>
      <c r="K13" s="58">
        <f>SUM(K11:K12)</f>
        <v>114.18732652602948</v>
      </c>
      <c r="L13" s="105">
        <f>D13+H13</f>
        <v>7815</v>
      </c>
      <c r="M13" s="85"/>
      <c r="N13" s="57">
        <f t="shared" si="3"/>
        <v>13480.804004737955</v>
      </c>
      <c r="O13" s="57">
        <f t="shared" si="4"/>
        <v>619.04740058051846</v>
      </c>
    </row>
    <row r="14" spans="2:15" ht="18.75" customHeight="1" x14ac:dyDescent="0.45">
      <c r="B14" s="120"/>
      <c r="C14" s="15" t="s">
        <v>20</v>
      </c>
      <c r="D14" s="82">
        <v>335</v>
      </c>
      <c r="E14" s="82">
        <v>68</v>
      </c>
      <c r="F14" s="55">
        <v>2641.0000015000001</v>
      </c>
      <c r="G14" s="56">
        <v>124.5925926481482</v>
      </c>
      <c r="H14" s="92">
        <v>0</v>
      </c>
      <c r="I14" s="93">
        <v>0</v>
      </c>
      <c r="J14" s="57">
        <v>0</v>
      </c>
      <c r="K14" s="58">
        <v>0</v>
      </c>
      <c r="L14" s="105">
        <f>D14+H14</f>
        <v>335</v>
      </c>
      <c r="M14" s="93">
        <f>E14+I14</f>
        <v>68</v>
      </c>
      <c r="N14" s="57">
        <f t="shared" si="3"/>
        <v>2641.0000015000001</v>
      </c>
      <c r="O14" s="57">
        <f t="shared" si="4"/>
        <v>124.5925926481482</v>
      </c>
    </row>
    <row r="15" spans="2:15" ht="18.75" customHeight="1" x14ac:dyDescent="0.45">
      <c r="B15" s="120"/>
      <c r="C15" s="15" t="s">
        <v>21</v>
      </c>
      <c r="D15" s="112"/>
      <c r="E15" s="111"/>
      <c r="F15" s="55">
        <v>0</v>
      </c>
      <c r="G15" s="56">
        <v>0</v>
      </c>
      <c r="H15" s="113"/>
      <c r="I15" s="111"/>
      <c r="J15" s="57">
        <v>0</v>
      </c>
      <c r="K15" s="58">
        <v>0</v>
      </c>
      <c r="L15" s="113"/>
      <c r="M15" s="111"/>
      <c r="N15" s="57">
        <f t="shared" si="3"/>
        <v>0</v>
      </c>
      <c r="O15" s="57">
        <f t="shared" si="4"/>
        <v>0</v>
      </c>
    </row>
    <row r="16" spans="2:15" ht="18.75" customHeight="1" x14ac:dyDescent="0.45">
      <c r="B16" s="120"/>
      <c r="C16" s="15" t="s">
        <v>22</v>
      </c>
      <c r="D16" s="82">
        <v>587</v>
      </c>
      <c r="E16" s="84"/>
      <c r="F16" s="55">
        <v>1057.9999998599999</v>
      </c>
      <c r="G16" s="56">
        <v>49.150264869155507</v>
      </c>
      <c r="H16" s="92">
        <v>52</v>
      </c>
      <c r="I16" s="84"/>
      <c r="J16" s="57">
        <v>170.5</v>
      </c>
      <c r="K16" s="58">
        <v>7.7490028490028493</v>
      </c>
      <c r="L16" s="105">
        <f t="shared" ref="L16:L45" si="5">D16+H16</f>
        <v>639</v>
      </c>
      <c r="M16" s="84"/>
      <c r="N16" s="57">
        <f t="shared" si="3"/>
        <v>1228.4999998599999</v>
      </c>
      <c r="O16" s="57">
        <f t="shared" si="4"/>
        <v>56.899267718158356</v>
      </c>
    </row>
    <row r="17" spans="2:15" ht="18.75" customHeight="1" x14ac:dyDescent="0.45">
      <c r="B17" s="120"/>
      <c r="C17" s="7" t="s">
        <v>23</v>
      </c>
      <c r="D17" s="82">
        <f>D6+D10+D13+D14+D16+D15</f>
        <v>55516</v>
      </c>
      <c r="E17" s="85"/>
      <c r="F17" s="55">
        <f>F6+F10+F13+F14+F16+F15</f>
        <v>105012.75685627546</v>
      </c>
      <c r="G17" s="56">
        <f>G6+G10+G13+G14+G16+G15</f>
        <v>4462.6817132131819</v>
      </c>
      <c r="H17" s="92">
        <f>H6+H10+H13+H14+H16+H15</f>
        <v>13081</v>
      </c>
      <c r="I17" s="85"/>
      <c r="J17" s="57">
        <f>J6+J10+J13+J14+J16+J15</f>
        <v>22695.036441743734</v>
      </c>
      <c r="K17" s="58">
        <f>K6+K10+K13+K14+K16+K15</f>
        <v>976.6169176999108</v>
      </c>
      <c r="L17" s="105">
        <f t="shared" si="5"/>
        <v>68597</v>
      </c>
      <c r="M17" s="85"/>
      <c r="N17" s="57">
        <f t="shared" si="3"/>
        <v>127707.7932980192</v>
      </c>
      <c r="O17" s="57">
        <f t="shared" si="4"/>
        <v>5439.2986309130929</v>
      </c>
    </row>
    <row r="18" spans="2:15" ht="18.75" customHeight="1" x14ac:dyDescent="0.45">
      <c r="B18" s="120"/>
      <c r="C18" s="6" t="s">
        <v>24</v>
      </c>
      <c r="D18" s="81">
        <v>34</v>
      </c>
      <c r="E18" s="81">
        <v>3</v>
      </c>
      <c r="F18" s="53">
        <v>45.472949571836352</v>
      </c>
      <c r="G18" s="54">
        <v>2.3387127872588072</v>
      </c>
      <c r="H18" s="94">
        <v>0</v>
      </c>
      <c r="I18" s="95">
        <v>0</v>
      </c>
      <c r="J18" s="59">
        <v>0</v>
      </c>
      <c r="K18" s="60">
        <v>0</v>
      </c>
      <c r="L18" s="106">
        <f t="shared" si="5"/>
        <v>34</v>
      </c>
      <c r="M18" s="95">
        <f t="shared" ref="M18:M29" si="6">E18+I18</f>
        <v>3</v>
      </c>
      <c r="N18" s="59">
        <f t="shared" si="3"/>
        <v>45.472949571836352</v>
      </c>
      <c r="O18" s="59">
        <f t="shared" si="4"/>
        <v>2.3387127872588072</v>
      </c>
    </row>
    <row r="19" spans="2:15" ht="18.75" customHeight="1" x14ac:dyDescent="0.45">
      <c r="B19" s="120"/>
      <c r="C19" s="6" t="s">
        <v>25</v>
      </c>
      <c r="D19" s="81">
        <v>1706</v>
      </c>
      <c r="E19" s="81">
        <v>106</v>
      </c>
      <c r="F19" s="53">
        <v>3942.163766007503</v>
      </c>
      <c r="G19" s="54">
        <v>173.71244129092861</v>
      </c>
      <c r="H19" s="94">
        <v>563</v>
      </c>
      <c r="I19" s="95">
        <v>31</v>
      </c>
      <c r="J19" s="59">
        <v>1122.8987311907681</v>
      </c>
      <c r="K19" s="60">
        <v>51.09961237648016</v>
      </c>
      <c r="L19" s="106">
        <f t="shared" si="5"/>
        <v>2269</v>
      </c>
      <c r="M19" s="95">
        <f t="shared" si="6"/>
        <v>137</v>
      </c>
      <c r="N19" s="59">
        <f t="shared" si="3"/>
        <v>5065.0624971982706</v>
      </c>
      <c r="O19" s="59">
        <f t="shared" si="4"/>
        <v>224.81205366740878</v>
      </c>
    </row>
    <row r="20" spans="2:15" ht="18.75" customHeight="1" x14ac:dyDescent="0.45">
      <c r="B20" s="120"/>
      <c r="C20" s="6" t="s">
        <v>26</v>
      </c>
      <c r="D20" s="81">
        <v>27</v>
      </c>
      <c r="E20" s="81">
        <v>3</v>
      </c>
      <c r="F20" s="53">
        <v>139.51723572424589</v>
      </c>
      <c r="G20" s="54">
        <v>5.7228279028186293</v>
      </c>
      <c r="H20" s="94">
        <v>1</v>
      </c>
      <c r="I20" s="95">
        <v>0</v>
      </c>
      <c r="J20" s="59">
        <v>0.92219152854511977</v>
      </c>
      <c r="K20" s="60">
        <v>4.2671078620451802E-2</v>
      </c>
      <c r="L20" s="106">
        <f t="shared" si="5"/>
        <v>28</v>
      </c>
      <c r="M20" s="95">
        <f t="shared" si="6"/>
        <v>3</v>
      </c>
      <c r="N20" s="59">
        <f t="shared" si="3"/>
        <v>140.43942725279101</v>
      </c>
      <c r="O20" s="59">
        <f t="shared" si="4"/>
        <v>5.7654989814390811</v>
      </c>
    </row>
    <row r="21" spans="2:15" ht="18.75" customHeight="1" x14ac:dyDescent="0.45">
      <c r="B21" s="120"/>
      <c r="C21" s="6" t="s">
        <v>27</v>
      </c>
      <c r="D21" s="81">
        <v>540</v>
      </c>
      <c r="E21" s="81">
        <v>32</v>
      </c>
      <c r="F21" s="53">
        <v>441.98061785597298</v>
      </c>
      <c r="G21" s="54">
        <v>23.59729152108773</v>
      </c>
      <c r="H21" s="94">
        <v>157</v>
      </c>
      <c r="I21" s="95">
        <v>12</v>
      </c>
      <c r="J21" s="59">
        <v>193.10804130864619</v>
      </c>
      <c r="K21" s="60">
        <v>9.5663280377149515</v>
      </c>
      <c r="L21" s="106">
        <f t="shared" si="5"/>
        <v>697</v>
      </c>
      <c r="M21" s="95">
        <f t="shared" si="6"/>
        <v>44</v>
      </c>
      <c r="N21" s="59">
        <f t="shared" si="3"/>
        <v>635.08865916461923</v>
      </c>
      <c r="O21" s="59">
        <f t="shared" si="4"/>
        <v>33.163619558802679</v>
      </c>
    </row>
    <row r="22" spans="2:15" ht="18.75" customHeight="1" x14ac:dyDescent="0.45">
      <c r="B22" s="120"/>
      <c r="C22" s="6" t="s">
        <v>28</v>
      </c>
      <c r="D22" s="81">
        <v>1475</v>
      </c>
      <c r="E22" s="81">
        <v>122</v>
      </c>
      <c r="F22" s="53">
        <v>3397.0785111204891</v>
      </c>
      <c r="G22" s="54">
        <v>149.62831585111911</v>
      </c>
      <c r="H22" s="94">
        <v>269</v>
      </c>
      <c r="I22" s="95">
        <v>29</v>
      </c>
      <c r="J22" s="59">
        <v>953.86916298643212</v>
      </c>
      <c r="K22" s="60">
        <v>41.339064522284723</v>
      </c>
      <c r="L22" s="106">
        <f t="shared" si="5"/>
        <v>1744</v>
      </c>
      <c r="M22" s="95">
        <f t="shared" si="6"/>
        <v>151</v>
      </c>
      <c r="N22" s="59">
        <f t="shared" si="3"/>
        <v>4350.9476741069211</v>
      </c>
      <c r="O22" s="59">
        <f t="shared" si="4"/>
        <v>190.96738037340384</v>
      </c>
    </row>
    <row r="23" spans="2:15" ht="18.75" customHeight="1" x14ac:dyDescent="0.45">
      <c r="B23" s="120"/>
      <c r="C23" s="6" t="s">
        <v>29</v>
      </c>
      <c r="D23" s="81">
        <v>717</v>
      </c>
      <c r="E23" s="81">
        <v>39</v>
      </c>
      <c r="F23" s="53">
        <v>1654.559263380964</v>
      </c>
      <c r="G23" s="54">
        <v>72.942899586918344</v>
      </c>
      <c r="H23" s="94">
        <v>195</v>
      </c>
      <c r="I23" s="95">
        <v>12</v>
      </c>
      <c r="J23" s="59">
        <v>463.51658718569013</v>
      </c>
      <c r="K23" s="60">
        <v>20.402145453721609</v>
      </c>
      <c r="L23" s="106">
        <f t="shared" si="5"/>
        <v>912</v>
      </c>
      <c r="M23" s="95">
        <f t="shared" si="6"/>
        <v>51</v>
      </c>
      <c r="N23" s="59">
        <f t="shared" si="3"/>
        <v>2118.075850566654</v>
      </c>
      <c r="O23" s="59">
        <f t="shared" si="4"/>
        <v>93.345045040639945</v>
      </c>
    </row>
    <row r="24" spans="2:15" ht="18.75" customHeight="1" x14ac:dyDescent="0.45">
      <c r="B24" s="120"/>
      <c r="C24" s="6" t="s">
        <v>30</v>
      </c>
      <c r="D24" s="81">
        <v>140</v>
      </c>
      <c r="E24" s="81">
        <v>7</v>
      </c>
      <c r="F24" s="53">
        <v>150.57367990340191</v>
      </c>
      <c r="G24" s="54">
        <v>7.6628576650440818</v>
      </c>
      <c r="H24" s="94">
        <v>56</v>
      </c>
      <c r="I24" s="95">
        <v>3</v>
      </c>
      <c r="J24" s="59">
        <v>45.734214680347279</v>
      </c>
      <c r="K24" s="60">
        <v>2.5012810106834049</v>
      </c>
      <c r="L24" s="106">
        <f t="shared" si="5"/>
        <v>196</v>
      </c>
      <c r="M24" s="95">
        <f t="shared" si="6"/>
        <v>10</v>
      </c>
      <c r="N24" s="59">
        <f t="shared" si="3"/>
        <v>196.3078945837492</v>
      </c>
      <c r="O24" s="59">
        <f t="shared" si="4"/>
        <v>10.164138675727486</v>
      </c>
    </row>
    <row r="25" spans="2:15" ht="18.75" customHeight="1" x14ac:dyDescent="0.45">
      <c r="B25" s="120"/>
      <c r="C25" s="6" t="s">
        <v>31</v>
      </c>
      <c r="D25" s="81">
        <v>559</v>
      </c>
      <c r="E25" s="81">
        <v>29</v>
      </c>
      <c r="F25" s="53">
        <v>972.08261652095223</v>
      </c>
      <c r="G25" s="54">
        <v>43.936808213845232</v>
      </c>
      <c r="H25" s="94">
        <v>147</v>
      </c>
      <c r="I25" s="95">
        <v>11</v>
      </c>
      <c r="J25" s="59">
        <v>236.2583048743947</v>
      </c>
      <c r="K25" s="60">
        <v>10.644769631726991</v>
      </c>
      <c r="L25" s="106">
        <f t="shared" si="5"/>
        <v>706</v>
      </c>
      <c r="M25" s="95">
        <f t="shared" si="6"/>
        <v>40</v>
      </c>
      <c r="N25" s="59">
        <f t="shared" si="3"/>
        <v>1208.3409213953469</v>
      </c>
      <c r="O25" s="59">
        <f t="shared" si="4"/>
        <v>54.581577845572227</v>
      </c>
    </row>
    <row r="26" spans="2:15" ht="18.75" customHeight="1" x14ac:dyDescent="0.45">
      <c r="B26" s="120"/>
      <c r="C26" s="6" t="s">
        <v>32</v>
      </c>
      <c r="D26" s="81">
        <v>107</v>
      </c>
      <c r="E26" s="81">
        <v>9</v>
      </c>
      <c r="F26" s="53">
        <v>204.60759146049651</v>
      </c>
      <c r="G26" s="54">
        <v>9.4738064359306655</v>
      </c>
      <c r="H26" s="94">
        <v>17</v>
      </c>
      <c r="I26" s="95">
        <v>2</v>
      </c>
      <c r="J26" s="59">
        <v>42.269841269841272</v>
      </c>
      <c r="K26" s="60">
        <v>1.967914442898905</v>
      </c>
      <c r="L26" s="106">
        <f t="shared" si="5"/>
        <v>124</v>
      </c>
      <c r="M26" s="95">
        <f t="shared" si="6"/>
        <v>11</v>
      </c>
      <c r="N26" s="59">
        <f t="shared" si="3"/>
        <v>246.87743273033777</v>
      </c>
      <c r="O26" s="59">
        <f t="shared" si="4"/>
        <v>11.441720878829571</v>
      </c>
    </row>
    <row r="27" spans="2:15" ht="18.75" customHeight="1" x14ac:dyDescent="0.45">
      <c r="B27" s="120"/>
      <c r="C27" s="6" t="s">
        <v>33</v>
      </c>
      <c r="D27" s="81">
        <v>256</v>
      </c>
      <c r="E27" s="81">
        <v>14</v>
      </c>
      <c r="F27" s="53">
        <v>531.11289632159844</v>
      </c>
      <c r="G27" s="54">
        <v>25.11952506938465</v>
      </c>
      <c r="H27" s="94">
        <v>146</v>
      </c>
      <c r="I27" s="95">
        <v>8</v>
      </c>
      <c r="J27" s="59">
        <v>250.31746051746029</v>
      </c>
      <c r="K27" s="60">
        <v>12.394544912485649</v>
      </c>
      <c r="L27" s="106">
        <f t="shared" si="5"/>
        <v>402</v>
      </c>
      <c r="M27" s="95">
        <f t="shared" si="6"/>
        <v>22</v>
      </c>
      <c r="N27" s="59">
        <f t="shared" si="3"/>
        <v>781.43035683905873</v>
      </c>
      <c r="O27" s="59">
        <f t="shared" si="4"/>
        <v>37.5140699818703</v>
      </c>
    </row>
    <row r="28" spans="2:15" ht="18.75" customHeight="1" x14ac:dyDescent="0.45">
      <c r="B28" s="120"/>
      <c r="C28" s="6" t="s">
        <v>34</v>
      </c>
      <c r="D28" s="81">
        <v>11802</v>
      </c>
      <c r="E28" s="81">
        <v>604</v>
      </c>
      <c r="F28" s="53">
        <v>7556.8751170250735</v>
      </c>
      <c r="G28" s="54">
        <v>373.1633500289866</v>
      </c>
      <c r="H28" s="94">
        <v>3009</v>
      </c>
      <c r="I28" s="95">
        <v>185</v>
      </c>
      <c r="J28" s="59">
        <v>2471.8170545601411</v>
      </c>
      <c r="K28" s="60">
        <v>117.4247955039455</v>
      </c>
      <c r="L28" s="106">
        <f t="shared" si="5"/>
        <v>14811</v>
      </c>
      <c r="M28" s="95">
        <f t="shared" si="6"/>
        <v>789</v>
      </c>
      <c r="N28" s="59">
        <f t="shared" si="3"/>
        <v>10028.692171585215</v>
      </c>
      <c r="O28" s="59">
        <f t="shared" si="4"/>
        <v>490.58814553293212</v>
      </c>
    </row>
    <row r="29" spans="2:15" ht="18.75" customHeight="1" x14ac:dyDescent="0.45">
      <c r="B29" s="120"/>
      <c r="C29" s="7" t="s">
        <v>35</v>
      </c>
      <c r="D29" s="82">
        <f t="shared" ref="D29:K29" si="7">SUM(D18:D28)</f>
        <v>17363</v>
      </c>
      <c r="E29" s="82">
        <f t="shared" si="7"/>
        <v>968</v>
      </c>
      <c r="F29" s="55">
        <f t="shared" si="7"/>
        <v>19036.024244892535</v>
      </c>
      <c r="G29" s="56">
        <f t="shared" si="7"/>
        <v>887.29883635332249</v>
      </c>
      <c r="H29" s="92">
        <f t="shared" si="7"/>
        <v>4560</v>
      </c>
      <c r="I29" s="93">
        <f t="shared" si="7"/>
        <v>293</v>
      </c>
      <c r="J29" s="57">
        <f t="shared" si="7"/>
        <v>5780.7115901022662</v>
      </c>
      <c r="K29" s="58">
        <f t="shared" si="7"/>
        <v>267.38312697056233</v>
      </c>
      <c r="L29" s="105">
        <f t="shared" si="5"/>
        <v>21923</v>
      </c>
      <c r="M29" s="93">
        <f t="shared" si="6"/>
        <v>1261</v>
      </c>
      <c r="N29" s="57">
        <f t="shared" si="3"/>
        <v>24816.735834994801</v>
      </c>
      <c r="O29" s="57">
        <f t="shared" si="4"/>
        <v>1154.6819633238847</v>
      </c>
    </row>
    <row r="30" spans="2:15" ht="19.5" customHeight="1" thickBot="1" x14ac:dyDescent="0.5">
      <c r="B30" s="121"/>
      <c r="C30" s="13" t="s">
        <v>36</v>
      </c>
      <c r="D30" s="87">
        <f>D17+D29</f>
        <v>72879</v>
      </c>
      <c r="E30" s="85"/>
      <c r="F30" s="61">
        <f>F17+F29</f>
        <v>124048.78110116799</v>
      </c>
      <c r="G30" s="62">
        <f>G17+G29</f>
        <v>5349.9805495665041</v>
      </c>
      <c r="H30" s="96">
        <f>H17+H29</f>
        <v>17641</v>
      </c>
      <c r="I30" s="111"/>
      <c r="J30" s="63">
        <f>J17+J29</f>
        <v>28475.748031846</v>
      </c>
      <c r="K30" s="64">
        <f>K17+K29</f>
        <v>1244.000044670473</v>
      </c>
      <c r="L30" s="107">
        <f t="shared" si="5"/>
        <v>90520</v>
      </c>
      <c r="M30" s="111"/>
      <c r="N30" s="63">
        <f t="shared" si="3"/>
        <v>152524.52913301397</v>
      </c>
      <c r="O30" s="63">
        <f t="shared" si="4"/>
        <v>6593.9805942369767</v>
      </c>
    </row>
    <row r="31" spans="2:15" ht="18.75" customHeight="1" x14ac:dyDescent="0.45">
      <c r="B31" s="128" t="s">
        <v>37</v>
      </c>
      <c r="C31" s="16" t="s">
        <v>11</v>
      </c>
      <c r="D31" s="88">
        <v>1157</v>
      </c>
      <c r="E31" s="88">
        <v>51</v>
      </c>
      <c r="F31" s="65">
        <v>1468</v>
      </c>
      <c r="G31" s="66">
        <v>53.964285714285722</v>
      </c>
      <c r="H31" s="97">
        <v>231</v>
      </c>
      <c r="I31" s="98">
        <v>11</v>
      </c>
      <c r="J31" s="67">
        <v>344</v>
      </c>
      <c r="K31" s="68">
        <v>14.642857142857141</v>
      </c>
      <c r="L31" s="108">
        <f t="shared" si="5"/>
        <v>1388</v>
      </c>
      <c r="M31" s="98">
        <f t="shared" ref="M31:M37" si="8">E31+I31</f>
        <v>62</v>
      </c>
      <c r="N31" s="67">
        <f t="shared" si="3"/>
        <v>1812</v>
      </c>
      <c r="O31" s="67">
        <f t="shared" si="4"/>
        <v>68.607142857142861</v>
      </c>
    </row>
    <row r="32" spans="2:15" ht="18.75" customHeight="1" x14ac:dyDescent="0.45">
      <c r="B32" s="120"/>
      <c r="C32" s="14" t="s">
        <v>38</v>
      </c>
      <c r="D32" s="89">
        <v>334</v>
      </c>
      <c r="E32" s="89">
        <v>12</v>
      </c>
      <c r="F32" s="69">
        <v>379</v>
      </c>
      <c r="G32" s="70">
        <v>13.535714285714279</v>
      </c>
      <c r="H32" s="99">
        <v>0</v>
      </c>
      <c r="I32" s="100">
        <v>0</v>
      </c>
      <c r="J32" s="71">
        <v>0</v>
      </c>
      <c r="K32" s="72">
        <v>0</v>
      </c>
      <c r="L32" s="109">
        <f t="shared" si="5"/>
        <v>334</v>
      </c>
      <c r="M32" s="100">
        <f t="shared" si="8"/>
        <v>12</v>
      </c>
      <c r="N32" s="71">
        <f t="shared" si="3"/>
        <v>379</v>
      </c>
      <c r="O32" s="71">
        <f t="shared" si="4"/>
        <v>13.535714285714279</v>
      </c>
    </row>
    <row r="33" spans="2:15" ht="18.75" customHeight="1" x14ac:dyDescent="0.45">
      <c r="B33" s="120"/>
      <c r="C33" s="7" t="s">
        <v>12</v>
      </c>
      <c r="D33" s="82">
        <f t="shared" ref="D33:K33" si="9">SUM(D31,D32)</f>
        <v>1491</v>
      </c>
      <c r="E33" s="82">
        <f t="shared" si="9"/>
        <v>63</v>
      </c>
      <c r="F33" s="55">
        <f t="shared" si="9"/>
        <v>1847</v>
      </c>
      <c r="G33" s="56">
        <f t="shared" si="9"/>
        <v>67.5</v>
      </c>
      <c r="H33" s="92">
        <f t="shared" si="9"/>
        <v>231</v>
      </c>
      <c r="I33" s="93">
        <f t="shared" si="9"/>
        <v>11</v>
      </c>
      <c r="J33" s="57">
        <f t="shared" si="9"/>
        <v>344</v>
      </c>
      <c r="K33" s="58">
        <f t="shared" si="9"/>
        <v>14.642857142857141</v>
      </c>
      <c r="L33" s="105">
        <f t="shared" si="5"/>
        <v>1722</v>
      </c>
      <c r="M33" s="93">
        <f t="shared" si="8"/>
        <v>74</v>
      </c>
      <c r="N33" s="57">
        <f t="shared" si="3"/>
        <v>2191</v>
      </c>
      <c r="O33" s="57">
        <f t="shared" si="4"/>
        <v>82.142857142857139</v>
      </c>
    </row>
    <row r="34" spans="2:15" ht="18.75" customHeight="1" x14ac:dyDescent="0.45">
      <c r="B34" s="120"/>
      <c r="C34" s="19" t="s">
        <v>39</v>
      </c>
      <c r="D34" s="90">
        <v>1139</v>
      </c>
      <c r="E34" s="90">
        <v>59</v>
      </c>
      <c r="F34" s="73">
        <v>2187</v>
      </c>
      <c r="G34" s="74">
        <v>81</v>
      </c>
      <c r="H34" s="101">
        <v>368</v>
      </c>
      <c r="I34" s="102">
        <v>17</v>
      </c>
      <c r="J34" s="75">
        <v>736</v>
      </c>
      <c r="K34" s="76">
        <v>27.925925925925931</v>
      </c>
      <c r="L34" s="110">
        <f t="shared" si="5"/>
        <v>1507</v>
      </c>
      <c r="M34" s="102">
        <f t="shared" si="8"/>
        <v>76</v>
      </c>
      <c r="N34" s="75">
        <f t="shared" si="3"/>
        <v>2923</v>
      </c>
      <c r="O34" s="75">
        <f t="shared" si="4"/>
        <v>108.92592592592592</v>
      </c>
    </row>
    <row r="35" spans="2:15" ht="18.75" customHeight="1" x14ac:dyDescent="0.45">
      <c r="B35" s="120"/>
      <c r="C35" s="17" t="s">
        <v>14</v>
      </c>
      <c r="D35" s="81">
        <v>1166</v>
      </c>
      <c r="E35" s="81">
        <v>45</v>
      </c>
      <c r="F35" s="53">
        <v>1742</v>
      </c>
      <c r="G35" s="54">
        <v>69</v>
      </c>
      <c r="H35" s="94">
        <v>0</v>
      </c>
      <c r="I35" s="95">
        <v>0</v>
      </c>
      <c r="J35" s="59">
        <v>0</v>
      </c>
      <c r="K35" s="60">
        <v>0</v>
      </c>
      <c r="L35" s="106">
        <f t="shared" si="5"/>
        <v>1166</v>
      </c>
      <c r="M35" s="95">
        <f t="shared" si="8"/>
        <v>45</v>
      </c>
      <c r="N35" s="59">
        <f t="shared" si="3"/>
        <v>1742</v>
      </c>
      <c r="O35" s="59">
        <f t="shared" si="4"/>
        <v>69</v>
      </c>
    </row>
    <row r="36" spans="2:15" ht="18.75" customHeight="1" x14ac:dyDescent="0.45">
      <c r="B36" s="120"/>
      <c r="C36" s="18" t="s">
        <v>40</v>
      </c>
      <c r="D36" s="89">
        <v>516</v>
      </c>
      <c r="E36" s="89">
        <v>18</v>
      </c>
      <c r="F36" s="69">
        <v>803</v>
      </c>
      <c r="G36" s="70">
        <v>29.74074074074074</v>
      </c>
      <c r="H36" s="99">
        <v>0</v>
      </c>
      <c r="I36" s="100">
        <v>0</v>
      </c>
      <c r="J36" s="71">
        <v>0</v>
      </c>
      <c r="K36" s="72">
        <v>0</v>
      </c>
      <c r="L36" s="109">
        <f t="shared" si="5"/>
        <v>516</v>
      </c>
      <c r="M36" s="100">
        <f t="shared" si="8"/>
        <v>18</v>
      </c>
      <c r="N36" s="71">
        <f t="shared" si="3"/>
        <v>803</v>
      </c>
      <c r="O36" s="71">
        <f t="shared" si="4"/>
        <v>29.74074074074074</v>
      </c>
    </row>
    <row r="37" spans="2:15" ht="18.75" customHeight="1" x14ac:dyDescent="0.45">
      <c r="B37" s="120"/>
      <c r="C37" s="7" t="s">
        <v>16</v>
      </c>
      <c r="D37" s="82">
        <f t="shared" ref="D37:K37" si="10">SUM(D34:D36)</f>
        <v>2821</v>
      </c>
      <c r="E37" s="82">
        <f t="shared" si="10"/>
        <v>122</v>
      </c>
      <c r="F37" s="55">
        <f t="shared" si="10"/>
        <v>4732</v>
      </c>
      <c r="G37" s="56">
        <f t="shared" si="10"/>
        <v>179.74074074074073</v>
      </c>
      <c r="H37" s="92">
        <f t="shared" si="10"/>
        <v>368</v>
      </c>
      <c r="I37" s="93">
        <f t="shared" si="10"/>
        <v>17</v>
      </c>
      <c r="J37" s="57">
        <f t="shared" si="10"/>
        <v>736</v>
      </c>
      <c r="K37" s="58">
        <f t="shared" si="10"/>
        <v>27.925925925925931</v>
      </c>
      <c r="L37" s="105">
        <f t="shared" si="5"/>
        <v>3189</v>
      </c>
      <c r="M37" s="93">
        <f t="shared" si="8"/>
        <v>139</v>
      </c>
      <c r="N37" s="57">
        <f t="shared" si="3"/>
        <v>5468</v>
      </c>
      <c r="O37" s="57">
        <f t="shared" si="4"/>
        <v>207.66666666666666</v>
      </c>
    </row>
    <row r="38" spans="2:15" ht="18.75" customHeight="1" x14ac:dyDescent="0.45">
      <c r="B38" s="120"/>
      <c r="C38" s="19" t="s">
        <v>41</v>
      </c>
      <c r="D38" s="90">
        <v>86</v>
      </c>
      <c r="E38" s="83"/>
      <c r="F38" s="73">
        <v>301</v>
      </c>
      <c r="G38" s="74">
        <v>12.04</v>
      </c>
      <c r="H38" s="101">
        <v>0</v>
      </c>
      <c r="I38" s="83"/>
      <c r="J38" s="75">
        <v>0</v>
      </c>
      <c r="K38" s="76">
        <v>0</v>
      </c>
      <c r="L38" s="110">
        <f t="shared" si="5"/>
        <v>86</v>
      </c>
      <c r="M38" s="83"/>
      <c r="N38" s="75">
        <f t="shared" si="3"/>
        <v>301</v>
      </c>
      <c r="O38" s="75">
        <f t="shared" si="4"/>
        <v>12.04</v>
      </c>
    </row>
    <row r="39" spans="2:15" ht="18.75" customHeight="1" x14ac:dyDescent="0.45">
      <c r="B39" s="120"/>
      <c r="C39" s="17" t="s">
        <v>18</v>
      </c>
      <c r="D39" s="81">
        <v>810</v>
      </c>
      <c r="E39" s="84"/>
      <c r="F39" s="53">
        <v>1641</v>
      </c>
      <c r="G39" s="54">
        <v>69.040000000000006</v>
      </c>
      <c r="H39" s="94">
        <v>0</v>
      </c>
      <c r="I39" s="84"/>
      <c r="J39" s="59">
        <v>0</v>
      </c>
      <c r="K39" s="60">
        <v>0</v>
      </c>
      <c r="L39" s="106">
        <f t="shared" si="5"/>
        <v>810</v>
      </c>
      <c r="M39" s="84"/>
      <c r="N39" s="59">
        <f t="shared" si="3"/>
        <v>1641</v>
      </c>
      <c r="O39" s="59">
        <f t="shared" si="4"/>
        <v>69.040000000000006</v>
      </c>
    </row>
    <row r="40" spans="2:15" ht="18.75" customHeight="1" x14ac:dyDescent="0.45">
      <c r="B40" s="120"/>
      <c r="C40" s="18" t="s">
        <v>42</v>
      </c>
      <c r="D40" s="89">
        <v>178</v>
      </c>
      <c r="E40" s="84"/>
      <c r="F40" s="69">
        <v>198</v>
      </c>
      <c r="G40" s="70">
        <v>7.92</v>
      </c>
      <c r="H40" s="99">
        <v>0</v>
      </c>
      <c r="I40" s="84"/>
      <c r="J40" s="71">
        <v>0</v>
      </c>
      <c r="K40" s="72">
        <v>0</v>
      </c>
      <c r="L40" s="109">
        <f t="shared" si="5"/>
        <v>178</v>
      </c>
      <c r="M40" s="84"/>
      <c r="N40" s="71">
        <f t="shared" si="3"/>
        <v>198</v>
      </c>
      <c r="O40" s="71">
        <f t="shared" si="4"/>
        <v>7.92</v>
      </c>
    </row>
    <row r="41" spans="2:15" ht="18.75" customHeight="1" x14ac:dyDescent="0.45">
      <c r="B41" s="120"/>
      <c r="C41" s="7" t="s">
        <v>19</v>
      </c>
      <c r="D41" s="82">
        <f>SUM(D38:D40)</f>
        <v>1074</v>
      </c>
      <c r="E41" s="85"/>
      <c r="F41" s="55">
        <f>SUM(F38:F40)</f>
        <v>2140</v>
      </c>
      <c r="G41" s="56">
        <f>SUM(G38:G40)</f>
        <v>89.000000000000014</v>
      </c>
      <c r="H41" s="92">
        <f>SUM(H38:H40)</f>
        <v>0</v>
      </c>
      <c r="I41" s="85"/>
      <c r="J41" s="57">
        <f>SUM(J38:J40)</f>
        <v>0</v>
      </c>
      <c r="K41" s="58">
        <f>SUM(K38:K40)</f>
        <v>0</v>
      </c>
      <c r="L41" s="105">
        <f t="shared" si="5"/>
        <v>1074</v>
      </c>
      <c r="M41" s="85"/>
      <c r="N41" s="57">
        <f t="shared" si="3"/>
        <v>2140</v>
      </c>
      <c r="O41" s="57">
        <f t="shared" si="4"/>
        <v>89.000000000000014</v>
      </c>
    </row>
    <row r="42" spans="2:15" ht="18.75" customHeight="1" x14ac:dyDescent="0.45">
      <c r="B42" s="120"/>
      <c r="C42" s="8" t="s">
        <v>20</v>
      </c>
      <c r="D42" s="82">
        <v>112</v>
      </c>
      <c r="E42" s="82">
        <v>12</v>
      </c>
      <c r="F42" s="55">
        <v>611</v>
      </c>
      <c r="G42" s="56">
        <v>22.62962962962963</v>
      </c>
      <c r="H42" s="92">
        <v>0</v>
      </c>
      <c r="I42" s="93">
        <v>0</v>
      </c>
      <c r="J42" s="57">
        <v>0</v>
      </c>
      <c r="K42" s="58">
        <v>0</v>
      </c>
      <c r="L42" s="105">
        <f t="shared" si="5"/>
        <v>112</v>
      </c>
      <c r="M42" s="93">
        <f>E42+I42</f>
        <v>12</v>
      </c>
      <c r="N42" s="57">
        <f t="shared" si="3"/>
        <v>611</v>
      </c>
      <c r="O42" s="57">
        <f t="shared" si="4"/>
        <v>22.62962962962963</v>
      </c>
    </row>
    <row r="43" spans="2:15" ht="18.75" customHeight="1" x14ac:dyDescent="0.45">
      <c r="B43" s="120"/>
      <c r="C43" s="7" t="s">
        <v>23</v>
      </c>
      <c r="D43" s="82">
        <f>D33+D37+D41+D42</f>
        <v>5498</v>
      </c>
      <c r="E43" s="85"/>
      <c r="F43" s="55">
        <f>F33+F37+F41+F42</f>
        <v>9330</v>
      </c>
      <c r="G43" s="56">
        <f>G33+G37+G41+G42</f>
        <v>358.87037037037038</v>
      </c>
      <c r="H43" s="92">
        <f>H33+H37+H41+H42</f>
        <v>599</v>
      </c>
      <c r="I43" s="84"/>
      <c r="J43" s="57">
        <f>J33+J37+J41+J42</f>
        <v>1080</v>
      </c>
      <c r="K43" s="58">
        <f>K33+K37+K41+K42</f>
        <v>42.56878306878307</v>
      </c>
      <c r="L43" s="105">
        <f t="shared" si="5"/>
        <v>6097</v>
      </c>
      <c r="M43" s="84"/>
      <c r="N43" s="57">
        <f t="shared" si="3"/>
        <v>10410</v>
      </c>
      <c r="O43" s="57">
        <f t="shared" si="4"/>
        <v>401.43915343915347</v>
      </c>
    </row>
    <row r="44" spans="2:15" ht="18.75" customHeight="1" x14ac:dyDescent="0.45">
      <c r="B44" s="120"/>
      <c r="C44" s="19" t="s">
        <v>25</v>
      </c>
      <c r="D44" s="90">
        <v>349</v>
      </c>
      <c r="E44" s="90">
        <v>18</v>
      </c>
      <c r="F44" s="73">
        <v>271</v>
      </c>
      <c r="G44" s="74">
        <v>10.84</v>
      </c>
      <c r="H44" s="101">
        <v>35</v>
      </c>
      <c r="I44" s="102">
        <v>2</v>
      </c>
      <c r="J44" s="75">
        <v>82</v>
      </c>
      <c r="K44" s="76">
        <v>3.28</v>
      </c>
      <c r="L44" s="101">
        <f t="shared" si="5"/>
        <v>384</v>
      </c>
      <c r="M44" s="102">
        <f>E44+I44</f>
        <v>20</v>
      </c>
      <c r="N44" s="75">
        <f t="shared" si="3"/>
        <v>353</v>
      </c>
      <c r="O44" s="75">
        <f t="shared" si="4"/>
        <v>14.12</v>
      </c>
    </row>
    <row r="45" spans="2:15" ht="18.75" customHeight="1" x14ac:dyDescent="0.45">
      <c r="B45" s="120"/>
      <c r="C45" s="17" t="s">
        <v>27</v>
      </c>
      <c r="D45" s="81">
        <v>9</v>
      </c>
      <c r="E45" s="81">
        <v>1</v>
      </c>
      <c r="F45" s="53">
        <v>0</v>
      </c>
      <c r="G45" s="54">
        <v>0</v>
      </c>
      <c r="H45" s="94">
        <v>0</v>
      </c>
      <c r="I45" s="95">
        <v>0</v>
      </c>
      <c r="J45" s="59">
        <v>0</v>
      </c>
      <c r="K45" s="60">
        <v>0</v>
      </c>
      <c r="L45" s="94">
        <f t="shared" si="5"/>
        <v>9</v>
      </c>
      <c r="M45" s="95">
        <f>E45+I45</f>
        <v>1</v>
      </c>
      <c r="N45" s="59">
        <f t="shared" si="3"/>
        <v>0</v>
      </c>
      <c r="O45" s="59">
        <f t="shared" si="4"/>
        <v>0</v>
      </c>
    </row>
    <row r="46" spans="2:15" ht="18.75" customHeight="1" x14ac:dyDescent="0.45">
      <c r="B46" s="120"/>
      <c r="C46" s="17" t="s">
        <v>32</v>
      </c>
      <c r="D46" s="81">
        <v>113</v>
      </c>
      <c r="E46" s="81">
        <v>5</v>
      </c>
      <c r="F46" s="53">
        <v>160</v>
      </c>
      <c r="G46" s="54">
        <v>8</v>
      </c>
      <c r="H46" s="94">
        <v>0</v>
      </c>
      <c r="I46" s="95">
        <v>0</v>
      </c>
      <c r="J46" s="59">
        <v>0</v>
      </c>
      <c r="K46" s="60">
        <v>0</v>
      </c>
      <c r="L46" s="94">
        <v>0</v>
      </c>
      <c r="M46" s="95">
        <v>0</v>
      </c>
      <c r="N46" s="59">
        <v>0</v>
      </c>
      <c r="O46" s="59">
        <f t="shared" ref="O46:O58" si="11">G46+K46</f>
        <v>8</v>
      </c>
    </row>
    <row r="47" spans="2:15" ht="18.75" customHeight="1" x14ac:dyDescent="0.45">
      <c r="B47" s="120"/>
      <c r="C47" s="17" t="s">
        <v>33</v>
      </c>
      <c r="D47" s="81">
        <v>698</v>
      </c>
      <c r="E47" s="81">
        <v>42</v>
      </c>
      <c r="F47" s="53">
        <v>866</v>
      </c>
      <c r="G47" s="54">
        <v>38.44</v>
      </c>
      <c r="H47" s="94">
        <v>0</v>
      </c>
      <c r="I47" s="95">
        <v>0</v>
      </c>
      <c r="J47" s="59">
        <v>0</v>
      </c>
      <c r="K47" s="60">
        <v>0</v>
      </c>
      <c r="L47" s="94">
        <f t="shared" ref="L47:N49" si="12">D47+H47</f>
        <v>698</v>
      </c>
      <c r="M47" s="95">
        <f t="shared" si="12"/>
        <v>42</v>
      </c>
      <c r="N47" s="59">
        <f t="shared" si="12"/>
        <v>866</v>
      </c>
      <c r="O47" s="59">
        <f t="shared" si="11"/>
        <v>38.44</v>
      </c>
    </row>
    <row r="48" spans="2:15" ht="18.75" customHeight="1" x14ac:dyDescent="0.45">
      <c r="B48" s="120"/>
      <c r="C48" s="18" t="s">
        <v>34</v>
      </c>
      <c r="D48" s="89">
        <v>542</v>
      </c>
      <c r="E48" s="89">
        <v>42</v>
      </c>
      <c r="F48" s="69">
        <v>698</v>
      </c>
      <c r="G48" s="70">
        <v>30.76</v>
      </c>
      <c r="H48" s="99">
        <v>0</v>
      </c>
      <c r="I48" s="100">
        <v>0</v>
      </c>
      <c r="J48" s="71">
        <v>0</v>
      </c>
      <c r="K48" s="72">
        <v>0</v>
      </c>
      <c r="L48" s="99">
        <f t="shared" si="12"/>
        <v>542</v>
      </c>
      <c r="M48" s="100">
        <f t="shared" si="12"/>
        <v>42</v>
      </c>
      <c r="N48" s="71">
        <f t="shared" si="12"/>
        <v>698</v>
      </c>
      <c r="O48" s="71">
        <f t="shared" si="11"/>
        <v>30.76</v>
      </c>
    </row>
    <row r="49" spans="2:15" ht="18.75" customHeight="1" x14ac:dyDescent="0.45">
      <c r="B49" s="120"/>
      <c r="C49" s="7" t="s">
        <v>35</v>
      </c>
      <c r="D49" s="82">
        <f t="shared" ref="D49:K49" si="13">SUM(D44:D48)</f>
        <v>1711</v>
      </c>
      <c r="E49" s="82">
        <f t="shared" si="13"/>
        <v>108</v>
      </c>
      <c r="F49" s="55">
        <f t="shared" si="13"/>
        <v>1995</v>
      </c>
      <c r="G49" s="56">
        <f t="shared" si="13"/>
        <v>88.04</v>
      </c>
      <c r="H49" s="92">
        <f t="shared" si="13"/>
        <v>35</v>
      </c>
      <c r="I49" s="93">
        <f t="shared" si="13"/>
        <v>2</v>
      </c>
      <c r="J49" s="57">
        <f t="shared" si="13"/>
        <v>82</v>
      </c>
      <c r="K49" s="58">
        <f t="shared" si="13"/>
        <v>3.28</v>
      </c>
      <c r="L49" s="105">
        <f t="shared" si="12"/>
        <v>1746</v>
      </c>
      <c r="M49" s="93">
        <f t="shared" si="12"/>
        <v>110</v>
      </c>
      <c r="N49" s="57">
        <f t="shared" si="12"/>
        <v>2077</v>
      </c>
      <c r="O49" s="57">
        <f t="shared" si="11"/>
        <v>91.320000000000007</v>
      </c>
    </row>
    <row r="50" spans="2:15" ht="19.5" customHeight="1" thickBot="1" x14ac:dyDescent="0.5">
      <c r="B50" s="121"/>
      <c r="C50" s="13" t="s">
        <v>36</v>
      </c>
      <c r="D50" s="87">
        <f>D43+D49</f>
        <v>7209</v>
      </c>
      <c r="E50" s="85"/>
      <c r="F50" s="61">
        <f>F43+F49</f>
        <v>11325</v>
      </c>
      <c r="G50" s="62">
        <f>G43+G49</f>
        <v>446.9103703703704</v>
      </c>
      <c r="H50" s="96">
        <f>H43+H49</f>
        <v>634</v>
      </c>
      <c r="I50" s="84"/>
      <c r="J50" s="63">
        <f>J43+J49</f>
        <v>1162</v>
      </c>
      <c r="K50" s="64">
        <f>K43+K49</f>
        <v>45.848783068783071</v>
      </c>
      <c r="L50" s="107">
        <f t="shared" ref="L50:L58" si="14">D50+H50</f>
        <v>7843</v>
      </c>
      <c r="M50" s="84"/>
      <c r="N50" s="63">
        <f t="shared" ref="N50:N58" si="15">F50+J50</f>
        <v>12487</v>
      </c>
      <c r="O50" s="63">
        <f t="shared" si="11"/>
        <v>492.75915343915347</v>
      </c>
    </row>
    <row r="51" spans="2:15" ht="18.75" customHeight="1" x14ac:dyDescent="0.45">
      <c r="B51" s="119" t="s">
        <v>43</v>
      </c>
      <c r="C51" s="20" t="s">
        <v>12</v>
      </c>
      <c r="D51" s="91">
        <f t="shared" ref="D51:K51" si="16">D6+D33</f>
        <v>22823</v>
      </c>
      <c r="E51" s="91">
        <f t="shared" si="16"/>
        <v>1153</v>
      </c>
      <c r="F51" s="77">
        <f t="shared" si="16"/>
        <v>37218.180003624002</v>
      </c>
      <c r="G51" s="78">
        <f t="shared" si="16"/>
        <v>1562.1064287008567</v>
      </c>
      <c r="H51" s="103">
        <f t="shared" si="16"/>
        <v>5148</v>
      </c>
      <c r="I51" s="104">
        <f t="shared" si="16"/>
        <v>239</v>
      </c>
      <c r="J51" s="79">
        <f t="shared" si="16"/>
        <v>7862.3000014999998</v>
      </c>
      <c r="K51" s="80">
        <f t="shared" si="16"/>
        <v>338.84285719642855</v>
      </c>
      <c r="L51" s="103">
        <f t="shared" si="14"/>
        <v>27971</v>
      </c>
      <c r="M51" s="104">
        <f>E51+I51</f>
        <v>1392</v>
      </c>
      <c r="N51" s="79">
        <f t="shared" si="15"/>
        <v>45080.480005124002</v>
      </c>
      <c r="O51" s="79">
        <f t="shared" si="11"/>
        <v>1900.9492858972853</v>
      </c>
    </row>
    <row r="52" spans="2:15" ht="18.75" customHeight="1" x14ac:dyDescent="0.45">
      <c r="B52" s="120"/>
      <c r="C52" s="21" t="s">
        <v>16</v>
      </c>
      <c r="D52" s="82">
        <f t="shared" ref="D52:K52" si="17">D10+D37</f>
        <v>29789</v>
      </c>
      <c r="E52" s="82">
        <f t="shared" si="17"/>
        <v>1378</v>
      </c>
      <c r="F52" s="55">
        <f t="shared" si="17"/>
        <v>59527.847588651617</v>
      </c>
      <c r="G52" s="56">
        <f t="shared" si="17"/>
        <v>2469.2130936812728</v>
      </c>
      <c r="H52" s="92">
        <f t="shared" si="17"/>
        <v>6959</v>
      </c>
      <c r="I52" s="93">
        <f t="shared" si="17"/>
        <v>331</v>
      </c>
      <c r="J52" s="57">
        <f t="shared" si="17"/>
        <v>13408.161698145628</v>
      </c>
      <c r="K52" s="58">
        <f t="shared" si="17"/>
        <v>558.40651419723304</v>
      </c>
      <c r="L52" s="92">
        <f t="shared" si="14"/>
        <v>36748</v>
      </c>
      <c r="M52" s="93">
        <f>E52+I52</f>
        <v>1709</v>
      </c>
      <c r="N52" s="57">
        <f t="shared" si="15"/>
        <v>72936.009286797242</v>
      </c>
      <c r="O52" s="57">
        <f t="shared" si="11"/>
        <v>3027.619607878506</v>
      </c>
    </row>
    <row r="53" spans="2:15" ht="18.75" customHeight="1" x14ac:dyDescent="0.45">
      <c r="B53" s="120"/>
      <c r="C53" s="21" t="s">
        <v>19</v>
      </c>
      <c r="D53" s="82">
        <f>D13+D41</f>
        <v>7368</v>
      </c>
      <c r="E53" s="86"/>
      <c r="F53" s="55">
        <f t="shared" ref="F53:H54" si="18">F13+F41</f>
        <v>13286.729262639848</v>
      </c>
      <c r="G53" s="56">
        <f t="shared" si="18"/>
        <v>593.86007405448902</v>
      </c>
      <c r="H53" s="92">
        <f t="shared" si="18"/>
        <v>1521</v>
      </c>
      <c r="I53" s="86"/>
      <c r="J53" s="57">
        <f>J13+J41</f>
        <v>2334.0747420981052</v>
      </c>
      <c r="K53" s="58">
        <f>K13+K41</f>
        <v>114.18732652602948</v>
      </c>
      <c r="L53" s="92">
        <f t="shared" si="14"/>
        <v>8889</v>
      </c>
      <c r="M53" s="86"/>
      <c r="N53" s="57">
        <f t="shared" si="15"/>
        <v>15620.804004737955</v>
      </c>
      <c r="O53" s="57">
        <f t="shared" si="11"/>
        <v>708.04740058051846</v>
      </c>
    </row>
    <row r="54" spans="2:15" ht="18.75" customHeight="1" x14ac:dyDescent="0.45">
      <c r="B54" s="120"/>
      <c r="C54" s="15" t="s">
        <v>20</v>
      </c>
      <c r="D54" s="82">
        <f>D14+D42</f>
        <v>447</v>
      </c>
      <c r="E54" s="82">
        <f>E14+E42</f>
        <v>80</v>
      </c>
      <c r="F54" s="55">
        <f t="shared" si="18"/>
        <v>3252.0000015000001</v>
      </c>
      <c r="G54" s="56">
        <f t="shared" si="18"/>
        <v>147.22222227777783</v>
      </c>
      <c r="H54" s="92">
        <f t="shared" si="18"/>
        <v>0</v>
      </c>
      <c r="I54" s="93">
        <f>I14+I42</f>
        <v>0</v>
      </c>
      <c r="J54" s="57">
        <f>J14+J42</f>
        <v>0</v>
      </c>
      <c r="K54" s="58">
        <f>K14+K42</f>
        <v>0</v>
      </c>
      <c r="L54" s="105">
        <f t="shared" si="14"/>
        <v>447</v>
      </c>
      <c r="M54" s="93">
        <f>E54+I54</f>
        <v>80</v>
      </c>
      <c r="N54" s="57">
        <f t="shared" si="15"/>
        <v>3252.0000015000001</v>
      </c>
      <c r="O54" s="57">
        <f t="shared" si="11"/>
        <v>147.22222227777783</v>
      </c>
    </row>
    <row r="55" spans="2:15" ht="18.75" customHeight="1" x14ac:dyDescent="0.45">
      <c r="B55" s="120"/>
      <c r="C55" s="15" t="s">
        <v>22</v>
      </c>
      <c r="D55" s="82">
        <f>D16</f>
        <v>587</v>
      </c>
      <c r="E55" s="83"/>
      <c r="F55" s="55">
        <f>F16</f>
        <v>1057.9999998599999</v>
      </c>
      <c r="G55" s="56">
        <f>G16</f>
        <v>49.150264869155507</v>
      </c>
      <c r="H55" s="92">
        <f>H16</f>
        <v>52</v>
      </c>
      <c r="I55" s="83"/>
      <c r="J55" s="57">
        <f>J16</f>
        <v>170.5</v>
      </c>
      <c r="K55" s="58">
        <f>K16</f>
        <v>7.7490028490028493</v>
      </c>
      <c r="L55" s="105">
        <f t="shared" si="14"/>
        <v>639</v>
      </c>
      <c r="M55" s="83"/>
      <c r="N55" s="57">
        <f t="shared" si="15"/>
        <v>1228.4999998599999</v>
      </c>
      <c r="O55" s="57">
        <f t="shared" si="11"/>
        <v>56.899267718158356</v>
      </c>
    </row>
    <row r="56" spans="2:15" ht="18.75" customHeight="1" x14ac:dyDescent="0.45">
      <c r="B56" s="120"/>
      <c r="C56" s="7" t="s">
        <v>23</v>
      </c>
      <c r="D56" s="82">
        <f>D17+D43</f>
        <v>61014</v>
      </c>
      <c r="E56" s="85"/>
      <c r="F56" s="55">
        <f>F17+F43</f>
        <v>114342.75685627546</v>
      </c>
      <c r="G56" s="56">
        <f>G17+G43</f>
        <v>4821.5520835835523</v>
      </c>
      <c r="H56" s="92">
        <f>H17+H43</f>
        <v>13680</v>
      </c>
      <c r="I56" s="85"/>
      <c r="J56" s="57">
        <f>J17+J43</f>
        <v>23775.036441743734</v>
      </c>
      <c r="K56" s="58">
        <f>K17+K43</f>
        <v>1019.1857007686939</v>
      </c>
      <c r="L56" s="105">
        <f t="shared" si="14"/>
        <v>74694</v>
      </c>
      <c r="M56" s="85"/>
      <c r="N56" s="57">
        <f t="shared" si="15"/>
        <v>138117.79329801918</v>
      </c>
      <c r="O56" s="57">
        <f t="shared" si="11"/>
        <v>5840.7377843522463</v>
      </c>
    </row>
    <row r="57" spans="2:15" ht="18.75" customHeight="1" x14ac:dyDescent="0.45">
      <c r="B57" s="120"/>
      <c r="C57" s="7" t="s">
        <v>35</v>
      </c>
      <c r="D57" s="82">
        <f t="shared" ref="D57:K57" si="19">D29+D49</f>
        <v>19074</v>
      </c>
      <c r="E57" s="82">
        <f t="shared" si="19"/>
        <v>1076</v>
      </c>
      <c r="F57" s="55">
        <f t="shared" si="19"/>
        <v>21031.024244892535</v>
      </c>
      <c r="G57" s="56">
        <f t="shared" si="19"/>
        <v>975.33883635332245</v>
      </c>
      <c r="H57" s="92">
        <f t="shared" si="19"/>
        <v>4595</v>
      </c>
      <c r="I57" s="93">
        <f t="shared" si="19"/>
        <v>295</v>
      </c>
      <c r="J57" s="57">
        <f t="shared" si="19"/>
        <v>5862.7115901022662</v>
      </c>
      <c r="K57" s="58">
        <f t="shared" si="19"/>
        <v>270.6631269705623</v>
      </c>
      <c r="L57" s="105">
        <f t="shared" si="14"/>
        <v>23669</v>
      </c>
      <c r="M57" s="93">
        <f>E57+I57</f>
        <v>1371</v>
      </c>
      <c r="N57" s="57">
        <f t="shared" si="15"/>
        <v>26893.735834994801</v>
      </c>
      <c r="O57" s="57">
        <f t="shared" si="11"/>
        <v>1246.0019633238849</v>
      </c>
    </row>
    <row r="58" spans="2:15" ht="18.75" customHeight="1" x14ac:dyDescent="0.45">
      <c r="B58" s="121"/>
      <c r="C58" s="7" t="s">
        <v>36</v>
      </c>
      <c r="D58" s="82">
        <f>D30+D50</f>
        <v>80088</v>
      </c>
      <c r="E58" s="85"/>
      <c r="F58" s="55">
        <f>F30+F50</f>
        <v>135373.78110116799</v>
      </c>
      <c r="G58" s="56">
        <f>G30+G50</f>
        <v>5796.8909199368745</v>
      </c>
      <c r="H58" s="92">
        <f>H30+H50</f>
        <v>18275</v>
      </c>
      <c r="I58" s="86"/>
      <c r="J58" s="57">
        <f>J30+J50</f>
        <v>29637.748031846</v>
      </c>
      <c r="K58" s="58">
        <f>K30+K50</f>
        <v>1289.8488277392562</v>
      </c>
      <c r="L58" s="105">
        <f t="shared" si="14"/>
        <v>98363</v>
      </c>
      <c r="M58" s="85"/>
      <c r="N58" s="57">
        <f t="shared" si="15"/>
        <v>165011.52913301397</v>
      </c>
      <c r="O58" s="57">
        <f t="shared" si="11"/>
        <v>7086.7397476761307</v>
      </c>
    </row>
  </sheetData>
  <mergeCells count="7">
    <mergeCell ref="B51:B58"/>
    <mergeCell ref="D2:G2"/>
    <mergeCell ref="H2:K2"/>
    <mergeCell ref="L2:O2"/>
    <mergeCell ref="B4:B30"/>
    <mergeCell ref="B31:B50"/>
    <mergeCell ref="B2:C3"/>
  </mergeCells>
  <pageMargins left="0.6692913385826772" right="0.6692913385826772" top="7.874015748031496E-2" bottom="0" header="0" footer="0"/>
  <pageSetup paperSize="9" scale="49" fitToWidth="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58"/>
  <sheetViews>
    <sheetView showGridLines="0" zoomScale="70" zoomScaleNormal="70" workbookViewId="0">
      <pane xSplit="3" ySplit="3" topLeftCell="D4" activePane="bottomRight" state="frozen"/>
      <selection pane="topRight" activeCell="D1" sqref="D1"/>
      <selection pane="bottomLeft" activeCell="A4" sqref="A4"/>
      <selection pane="bottomRight" activeCell="MG41" sqref="MG41"/>
    </sheetView>
  </sheetViews>
  <sheetFormatPr baseColWidth="10" defaultColWidth="11.44140625" defaultRowHeight="20.399999999999999" x14ac:dyDescent="0.45"/>
  <cols>
    <col min="1" max="1" width="4.5546875" style="22" customWidth="1"/>
    <col min="2" max="2" width="9.109375" style="2" customWidth="1"/>
    <col min="3" max="3" width="66.5546875" style="22" bestFit="1" customWidth="1"/>
    <col min="4" max="15" width="15.109375" style="22" customWidth="1"/>
    <col min="16" max="16" width="5.6640625" style="22" customWidth="1"/>
    <col min="17" max="17" width="11.44140625" style="22" customWidth="1"/>
    <col min="18" max="16384" width="11.44140625" style="22"/>
  </cols>
  <sheetData>
    <row r="1" spans="2:15" ht="23.25" customHeight="1" x14ac:dyDescent="0.45"/>
    <row r="2" spans="2:15" s="3" customFormat="1" ht="26.25" customHeight="1" x14ac:dyDescent="0.3">
      <c r="B2" s="129" t="str">
        <f>Daten!B2</f>
        <v>Schuljahr 2024/2025</v>
      </c>
      <c r="C2" s="130"/>
      <c r="D2" s="122" t="s">
        <v>2</v>
      </c>
      <c r="E2" s="123"/>
      <c r="F2" s="123"/>
      <c r="G2" s="124"/>
      <c r="H2" s="125" t="s">
        <v>3</v>
      </c>
      <c r="I2" s="123"/>
      <c r="J2" s="123"/>
      <c r="K2" s="124"/>
      <c r="L2" s="126" t="s">
        <v>4</v>
      </c>
      <c r="M2" s="123"/>
      <c r="N2" s="123"/>
      <c r="O2" s="124"/>
    </row>
    <row r="3" spans="2:15" s="23" customFormat="1" ht="58.5" customHeight="1" x14ac:dyDescent="0.3">
      <c r="B3" s="131"/>
      <c r="C3" s="131"/>
      <c r="D3" s="9" t="s">
        <v>44</v>
      </c>
      <c r="E3" s="10" t="s">
        <v>45</v>
      </c>
      <c r="F3" s="9" t="s">
        <v>46</v>
      </c>
      <c r="G3" s="11" t="s">
        <v>47</v>
      </c>
      <c r="H3" s="12" t="s">
        <v>44</v>
      </c>
      <c r="I3" s="10" t="s">
        <v>45</v>
      </c>
      <c r="J3" s="9" t="s">
        <v>46</v>
      </c>
      <c r="K3" s="11" t="s">
        <v>47</v>
      </c>
      <c r="L3" s="10" t="s">
        <v>44</v>
      </c>
      <c r="M3" s="10" t="s">
        <v>45</v>
      </c>
      <c r="N3" s="9" t="s">
        <v>46</v>
      </c>
      <c r="O3" s="9" t="s">
        <v>47</v>
      </c>
    </row>
    <row r="4" spans="2:15" ht="18.75" customHeight="1" x14ac:dyDescent="0.45">
      <c r="B4" s="127" t="s">
        <v>9</v>
      </c>
      <c r="C4" s="4" t="s">
        <v>10</v>
      </c>
      <c r="D4" s="24">
        <f>IFERROR(Daten!D4/Daten!G4,"- ")</f>
        <v>11.525987525987526</v>
      </c>
      <c r="E4" s="24">
        <f>IFERROR(Daten!D4/Daten!E4,"- ")</f>
        <v>17</v>
      </c>
      <c r="F4" s="24">
        <f>IFERROR(Daten!F4/Daten!E4,"- ")</f>
        <v>30.823232323232322</v>
      </c>
      <c r="G4" s="25">
        <f>IFERROR(Daten!F4/Daten!D4,"- ")</f>
        <v>1.8131313131313131</v>
      </c>
      <c r="H4" s="24" t="str">
        <f>IFERROR(Daten!H4/Daten!K4,"- ")</f>
        <v xml:space="preserve">- </v>
      </c>
      <c r="I4" s="24" t="str">
        <f>IFERROR(Daten!H4/Daten!I4,"- ")</f>
        <v xml:space="preserve">- </v>
      </c>
      <c r="J4" s="24" t="str">
        <f>IFERROR(Daten!J4/Daten!I4,"- ")</f>
        <v xml:space="preserve">- </v>
      </c>
      <c r="K4" s="25" t="str">
        <f>IFERROR(Daten!J4/Daten!H4,"- ")</f>
        <v xml:space="preserve">- </v>
      </c>
      <c r="L4" s="46">
        <f>IFERROR(Daten!L4/Daten!O4,"- ")</f>
        <v>11.525987525987526</v>
      </c>
      <c r="M4" s="24">
        <f>IFERROR(Daten!L4/Daten!M4,"- ")</f>
        <v>17</v>
      </c>
      <c r="N4" s="24">
        <f>IFERROR(Daten!N4/Daten!M4,"- ")</f>
        <v>30.823232323232322</v>
      </c>
      <c r="O4" s="24">
        <f>IFERROR(Daten!N4/Daten!L4,"- ")</f>
        <v>1.8131313131313131</v>
      </c>
    </row>
    <row r="5" spans="2:15" ht="18.75" customHeight="1" x14ac:dyDescent="0.45">
      <c r="B5" s="120"/>
      <c r="C5" s="5" t="s">
        <v>11</v>
      </c>
      <c r="D5" s="24">
        <f>IFERROR(Daten!D5/Daten!G5,"- ")</f>
        <v>14.275366896922796</v>
      </c>
      <c r="E5" s="24">
        <f>IFERROR(Daten!D5/Daten!E5,"- ")</f>
        <v>19.573002754820937</v>
      </c>
      <c r="F5" s="24">
        <f>IFERROR(Daten!F5/Daten!E5,"- ")</f>
        <v>32.4521182472918</v>
      </c>
      <c r="G5" s="25">
        <f>IFERROR(Daten!F5/Daten!D5,"- ")</f>
        <v>1.658004070903156</v>
      </c>
      <c r="H5" s="24">
        <f>IFERROR(Daten!H5/Daten!K5,"- ")</f>
        <v>15.166563846969483</v>
      </c>
      <c r="I5" s="24">
        <f>IFERROR(Daten!H5/Daten!I5,"- ")</f>
        <v>21.565789473684209</v>
      </c>
      <c r="J5" s="24">
        <f>IFERROR(Daten!J5/Daten!I5,"- ")</f>
        <v>32.975000006578945</v>
      </c>
      <c r="K5" s="25">
        <f>IFERROR(Daten!J5/Daten!H5,"- ")</f>
        <v>1.5290420991458207</v>
      </c>
      <c r="L5" s="46">
        <f>IFERROR(Daten!L5/Daten!O5,"- ")</f>
        <v>14.434350577725708</v>
      </c>
      <c r="M5" s="24">
        <f>IFERROR(Daten!L5/Daten!M5,"- ")</f>
        <v>19.917995444191344</v>
      </c>
      <c r="N5" s="24">
        <f>IFERROR(Daten!N5/Daten!M5,"- ")</f>
        <v>32.54263991860347</v>
      </c>
      <c r="O5" s="24">
        <f>IFERROR(Daten!N5/Daten!L5,"- ")</f>
        <v>1.6338310755108558</v>
      </c>
    </row>
    <row r="6" spans="2:15" ht="18.75" customHeight="1" x14ac:dyDescent="0.45">
      <c r="B6" s="120"/>
      <c r="C6" s="7" t="s">
        <v>12</v>
      </c>
      <c r="D6" s="26">
        <f>IFERROR(Daten!D6/Daten!G6,"- ")</f>
        <v>14.272653716966962</v>
      </c>
      <c r="E6" s="26">
        <f>IFERROR(Daten!D6/Daten!E6,"- ")</f>
        <v>19.570642201834861</v>
      </c>
      <c r="F6" s="26">
        <f>IFERROR(Daten!F6/Daten!E6,"- ")</f>
        <v>32.450623856535785</v>
      </c>
      <c r="G6" s="27">
        <f>IFERROR(Daten!F6/Daten!D6,"- ")</f>
        <v>1.6581276956508533</v>
      </c>
      <c r="H6" s="26">
        <f>IFERROR(Daten!H6/Daten!K6,"- ")</f>
        <v>15.166563846969483</v>
      </c>
      <c r="I6" s="26">
        <f>IFERROR(Daten!H6/Daten!I6,"- ")</f>
        <v>21.565789473684209</v>
      </c>
      <c r="J6" s="26">
        <f>IFERROR(Daten!J6/Daten!I6,"- ")</f>
        <v>32.975000006578945</v>
      </c>
      <c r="K6" s="27">
        <f>IFERROR(Daten!J6/Daten!H6,"- ")</f>
        <v>1.5290420991458207</v>
      </c>
      <c r="L6" s="47">
        <f>IFERROR(Daten!L6/Daten!O6,"- ")</f>
        <v>14.431992093834904</v>
      </c>
      <c r="M6" s="26">
        <f>IFERROR(Daten!L6/Daten!M6,"- ")</f>
        <v>19.915781487101668</v>
      </c>
      <c r="N6" s="26">
        <f>IFERROR(Daten!N6/Daten!M6,"- ")</f>
        <v>32.541335360488624</v>
      </c>
      <c r="O6" s="26">
        <f>IFERROR(Daten!N6/Daten!L6,"- ")</f>
        <v>1.6339471981837024</v>
      </c>
    </row>
    <row r="7" spans="2:15" ht="18.75" customHeight="1" x14ac:dyDescent="0.45">
      <c r="B7" s="120"/>
      <c r="C7" s="5" t="s">
        <v>13</v>
      </c>
      <c r="D7" s="24">
        <f>IFERROR(Daten!D7/Daten!G7,"- ")</f>
        <v>10.91873474962094</v>
      </c>
      <c r="E7" s="24">
        <f>IFERROR(Daten!D7/Daten!E7,"- ")</f>
        <v>20.794896957801768</v>
      </c>
      <c r="F7" s="24">
        <f>IFERROR(Daten!F7/Daten!E7,"- ")</f>
        <v>45.697834811210853</v>
      </c>
      <c r="G7" s="25">
        <f>IFERROR(Daten!F7/Daten!D7,"- ")</f>
        <v>2.197550432875123</v>
      </c>
      <c r="H7" s="24">
        <f>IFERROR(Daten!H7/Daten!K7,"- ")</f>
        <v>12.443884771373519</v>
      </c>
      <c r="I7" s="24">
        <f>IFERROR(Daten!H7/Daten!I7,"- ")</f>
        <v>21.496376811594203</v>
      </c>
      <c r="J7" s="24">
        <f>IFERROR(Daten!J7/Daten!I7,"- ")</f>
        <v>41.581775439818841</v>
      </c>
      <c r="K7" s="25">
        <f>IFERROR(Daten!J7/Daten!H7,"- ")</f>
        <v>1.9343620464166527</v>
      </c>
      <c r="L7" s="46">
        <f>IFERROR(Daten!L7/Daten!O7,"- ")</f>
        <v>11.219527792702314</v>
      </c>
      <c r="M7" s="24">
        <f>IFERROR(Daten!L7/Daten!M7,"- ")</f>
        <v>20.944401544401543</v>
      </c>
      <c r="N7" s="24">
        <f>IFERROR(Daten!N7/Daten!M7,"- ")</f>
        <v>44.820589725107226</v>
      </c>
      <c r="O7" s="24">
        <f>IFERROR(Daten!N7/Daten!L7,"- ")</f>
        <v>2.139979489511258</v>
      </c>
    </row>
    <row r="8" spans="2:15" ht="18.75" customHeight="1" x14ac:dyDescent="0.45">
      <c r="B8" s="120"/>
      <c r="C8" s="5" t="s">
        <v>14</v>
      </c>
      <c r="D8" s="24">
        <f>IFERROR(Daten!D8/Daten!G8,"- ")</f>
        <v>17.015661493585871</v>
      </c>
      <c r="E8" s="24">
        <f>IFERROR(Daten!D8/Daten!E8,"- ")</f>
        <v>26.222222222222221</v>
      </c>
      <c r="F8" s="24">
        <f>IFERROR(Daten!F8/Daten!E8,"- ")</f>
        <v>36.24158121214267</v>
      </c>
      <c r="G8" s="25">
        <f>IFERROR(Daten!F8/Daten!D8,"- ")</f>
        <v>1.3820941987681528</v>
      </c>
      <c r="H8" s="24">
        <f>IFERROR(Daten!H8/Daten!K8,"- ")</f>
        <v>14.965489375116475</v>
      </c>
      <c r="I8" s="24">
        <f>IFERROR(Daten!H8/Daten!I8,"- ")</f>
        <v>24.363636363636363</v>
      </c>
      <c r="J8" s="24">
        <f>IFERROR(Daten!J8/Daten!I8,"- ")</f>
        <v>34.139693779904306</v>
      </c>
      <c r="K8" s="25">
        <f>IFERROR(Daten!J8/Daten!H8,"- ")</f>
        <v>1.4012560879811469</v>
      </c>
      <c r="L8" s="46">
        <f>IFERROR(Daten!L8/Daten!O8,"- ")</f>
        <v>16.808713589617685</v>
      </c>
      <c r="M8" s="24">
        <f>IFERROR(Daten!L8/Daten!M8,"- ")</f>
        <v>26.043668122270741</v>
      </c>
      <c r="N8" s="24">
        <f>IFERROR(Daten!N8/Daten!M8,"- ")</f>
        <v>36.039653161883962</v>
      </c>
      <c r="O8" s="24">
        <f>IFERROR(Daten!N8/Daten!L8,"- ")</f>
        <v>1.3838163269737471</v>
      </c>
    </row>
    <row r="9" spans="2:15" ht="18.75" customHeight="1" x14ac:dyDescent="0.45">
      <c r="B9" s="120"/>
      <c r="C9" s="5" t="s">
        <v>15</v>
      </c>
      <c r="D9" s="24">
        <f>IFERROR(Daten!D9/Daten!G9,"- ")</f>
        <v>11.756380305158453</v>
      </c>
      <c r="E9" s="24">
        <f>IFERROR(Daten!D9/Daten!E9,"- ")</f>
        <v>11.666666666666666</v>
      </c>
      <c r="F9" s="24">
        <f>IFERROR(Daten!F9/Daten!E9,"- ")</f>
        <v>24.258220170474221</v>
      </c>
      <c r="G9" s="25">
        <f>IFERROR(Daten!F9/Daten!D9,"- ")</f>
        <v>2.0792760146120761</v>
      </c>
      <c r="H9" s="24">
        <f>IFERROR(Daten!H9/Daten!K9,"- ")</f>
        <v>6.8215561695911564</v>
      </c>
      <c r="I9" s="24">
        <f>IFERROR(Daten!H9/Daten!I9,"- ")</f>
        <v>7.625</v>
      </c>
      <c r="J9" s="24">
        <f>IFERROR(Daten!J9/Daten!I9,"- ")</f>
        <v>27.782400849858355</v>
      </c>
      <c r="K9" s="25">
        <f>IFERROR(Daten!J9/Daten!H9,"- ")</f>
        <v>3.6435935540797844</v>
      </c>
      <c r="L9" s="46">
        <f>IFERROR(Daten!L9/Daten!O9,"- ")</f>
        <v>9.9044076871240954</v>
      </c>
      <c r="M9" s="24">
        <f>IFERROR(Daten!L9/Daten!M9,"- ")</f>
        <v>10.260869565217391</v>
      </c>
      <c r="N9" s="24">
        <f>IFERROR(Daten!N9/Daten!M9,"- ")</f>
        <v>25.484022145912178</v>
      </c>
      <c r="O9" s="24">
        <f>IFERROR(Daten!N9/Daten!L9,"- ")</f>
        <v>2.4836123277795767</v>
      </c>
    </row>
    <row r="10" spans="2:15" ht="18.75" customHeight="1" x14ac:dyDescent="0.45">
      <c r="B10" s="120"/>
      <c r="C10" s="7" t="s">
        <v>16</v>
      </c>
      <c r="D10" s="26">
        <f>IFERROR(Daten!D10/Daten!G10,"- ")</f>
        <v>11.779133286044308</v>
      </c>
      <c r="E10" s="26">
        <f>IFERROR(Daten!D10/Daten!E10,"- ")</f>
        <v>21.471337579617835</v>
      </c>
      <c r="F10" s="26">
        <f>IFERROR(Daten!F10/Daten!E10,"- ")</f>
        <v>43.627267188416894</v>
      </c>
      <c r="G10" s="27">
        <f>IFERROR(Daten!F10/Daten!D10,"- ")</f>
        <v>2.0318839954261203</v>
      </c>
      <c r="H10" s="26">
        <f>IFERROR(Daten!H10/Daten!K10,"- ")</f>
        <v>12.424582813629973</v>
      </c>
      <c r="I10" s="26">
        <f>IFERROR(Daten!H10/Daten!I10,"- ")</f>
        <v>20.990445859872612</v>
      </c>
      <c r="J10" s="26">
        <f>IFERROR(Daten!J10/Daten!I10,"- ")</f>
        <v>40.357202860336393</v>
      </c>
      <c r="K10" s="27">
        <f>IFERROR(Daten!J10/Daten!H10,"- ")</f>
        <v>1.9226462901146455</v>
      </c>
      <c r="L10" s="47">
        <f>IFERROR(Daten!L10/Daten!O10,"- ")</f>
        <v>11.900553200571654</v>
      </c>
      <c r="M10" s="26">
        <f>IFERROR(Daten!L10/Daten!M10,"- ")</f>
        <v>21.375159235668789</v>
      </c>
      <c r="N10" s="26">
        <f>IFERROR(Daten!N10/Daten!M10,"- ")</f>
        <v>42.973254322800791</v>
      </c>
      <c r="O10" s="26">
        <f>IFERROR(Daten!N10/Daten!L10,"- ")</f>
        <v>2.010429669739779</v>
      </c>
    </row>
    <row r="11" spans="2:15" ht="18.75" customHeight="1" x14ac:dyDescent="0.45">
      <c r="B11" s="120"/>
      <c r="C11" s="5" t="s">
        <v>17</v>
      </c>
      <c r="D11" s="24">
        <f>IFERROR(Daten!D11/Daten!G11,"- ")</f>
        <v>12.394010770612665</v>
      </c>
      <c r="E11" s="28"/>
      <c r="F11" s="29"/>
      <c r="G11" s="25">
        <f>IFERROR(Daten!F11/Daten!D11,"- ")</f>
        <v>1.7582676353504112</v>
      </c>
      <c r="H11" s="24">
        <f>IFERROR(Daten!H11/Daten!K11,"- ")</f>
        <v>13.552231214121534</v>
      </c>
      <c r="I11" s="28"/>
      <c r="J11" s="29"/>
      <c r="K11" s="25">
        <f>IFERROR(Daten!J11/Daten!H11,"- ")</f>
        <v>1.5280636140093546</v>
      </c>
      <c r="L11" s="46">
        <f>IFERROR(Daten!L11/Daten!O11,"- ")</f>
        <v>12.648200165669817</v>
      </c>
      <c r="M11" s="28"/>
      <c r="N11" s="29"/>
      <c r="O11" s="24">
        <f>IFERROR(Daten!N11/Daten!L11,"- ")</f>
        <v>1.7041347495577166</v>
      </c>
    </row>
    <row r="12" spans="2:15" ht="18.75" customHeight="1" x14ac:dyDescent="0.45">
      <c r="B12" s="120"/>
      <c r="C12" s="5" t="s">
        <v>18</v>
      </c>
      <c r="D12" s="24">
        <f>IFERROR(Daten!D12/Daten!G12,"- ")</f>
        <v>12.557877495496331</v>
      </c>
      <c r="E12" s="30"/>
      <c r="F12" s="31"/>
      <c r="G12" s="25">
        <f>IFERROR(Daten!F12/Daten!D12,"- ")</f>
        <v>1.786735070829417</v>
      </c>
      <c r="H12" s="24">
        <f>IFERROR(Daten!H12/Daten!K12,"- ")</f>
        <v>12.80187559359781</v>
      </c>
      <c r="I12" s="30"/>
      <c r="J12" s="31"/>
      <c r="K12" s="25">
        <f>IFERROR(Daten!J12/Daten!H12,"- ")</f>
        <v>1.549944112217047</v>
      </c>
      <c r="L12" s="46">
        <f>IFERROR(Daten!L12/Daten!O12,"- ")</f>
        <v>12.591059194433441</v>
      </c>
      <c r="M12" s="30"/>
      <c r="N12" s="31"/>
      <c r="O12" s="24">
        <f>IFERROR(Daten!N12/Daten!L12,"- ")</f>
        <v>1.753994320357471</v>
      </c>
    </row>
    <row r="13" spans="2:15" ht="18.75" customHeight="1" x14ac:dyDescent="0.45">
      <c r="B13" s="120"/>
      <c r="C13" s="7" t="s">
        <v>19</v>
      </c>
      <c r="D13" s="26">
        <f>IFERROR(Daten!D13/Daten!G13,"- ")</f>
        <v>12.466820656768146</v>
      </c>
      <c r="E13" s="32"/>
      <c r="F13" s="33"/>
      <c r="G13" s="27">
        <f>IFERROR(Daten!F13/Daten!D13,"- ")</f>
        <v>1.7710087802096994</v>
      </c>
      <c r="H13" s="26">
        <f>IFERROR(Daten!H13/Daten!K13,"- ")</f>
        <v>13.320217280446457</v>
      </c>
      <c r="I13" s="32"/>
      <c r="J13" s="33"/>
      <c r="K13" s="27">
        <f>IFERROR(Daten!J13/Daten!H13,"- ")</f>
        <v>1.5345659053899443</v>
      </c>
      <c r="L13" s="47">
        <f>IFERROR(Daten!L13/Daten!O13,"- ")</f>
        <v>12.624235224429338</v>
      </c>
      <c r="M13" s="32"/>
      <c r="N13" s="33"/>
      <c r="O13" s="26">
        <f>IFERROR(Daten!N13/Daten!L13,"- ")</f>
        <v>1.7249909155134939</v>
      </c>
    </row>
    <row r="14" spans="2:15" ht="18.75" customHeight="1" x14ac:dyDescent="0.45">
      <c r="B14" s="120"/>
      <c r="C14" s="15" t="s">
        <v>20</v>
      </c>
      <c r="D14" s="26">
        <f>IFERROR(Daten!D14/Daten!G14,"- ")</f>
        <v>2.6887633757333091</v>
      </c>
      <c r="E14" s="26">
        <f>IFERROR(Daten!D14/Daten!E14,"- ")</f>
        <v>4.9264705882352944</v>
      </c>
      <c r="F14" s="26">
        <f>IFERROR(Daten!F14/Daten!E14,"- ")</f>
        <v>38.838235316176473</v>
      </c>
      <c r="G14" s="27">
        <f>IFERROR(Daten!F14/Daten!D14,"- ")</f>
        <v>7.8835820940298511</v>
      </c>
      <c r="H14" s="26" t="str">
        <f>IFERROR(Daten!H14/Daten!K14,"- ")</f>
        <v xml:space="preserve">- </v>
      </c>
      <c r="I14" s="26" t="str">
        <f>IFERROR(Daten!H14/Daten!I14,"- ")</f>
        <v xml:space="preserve">- </v>
      </c>
      <c r="J14" s="26" t="str">
        <f>IFERROR(Daten!J14/Daten!I14,"- ")</f>
        <v xml:space="preserve">- </v>
      </c>
      <c r="K14" s="27" t="str">
        <f>IFERROR(Daten!J14/Daten!H14,"- ")</f>
        <v xml:space="preserve">- </v>
      </c>
      <c r="L14" s="47">
        <f>IFERROR(Daten!L14/Daten!O14,"- ")</f>
        <v>2.6887633757333091</v>
      </c>
      <c r="M14" s="26">
        <f>IFERROR(Daten!L14/Daten!M14,"- ")</f>
        <v>4.9264705882352944</v>
      </c>
      <c r="N14" s="26">
        <f>IFERROR(Daten!N14/Daten!M14,"- ")</f>
        <v>38.838235316176473</v>
      </c>
      <c r="O14" s="26">
        <f>IFERROR(Daten!N14/Daten!L14,"- ")</f>
        <v>7.8835820940298511</v>
      </c>
    </row>
    <row r="15" spans="2:15" ht="18.75" customHeight="1" x14ac:dyDescent="0.45">
      <c r="B15" s="120"/>
      <c r="C15" s="15" t="s">
        <v>21</v>
      </c>
      <c r="D15" s="34"/>
      <c r="E15" s="115"/>
      <c r="F15" s="115"/>
      <c r="G15" s="116"/>
      <c r="H15" s="114"/>
      <c r="I15" s="115"/>
      <c r="J15" s="115"/>
      <c r="K15" s="116"/>
      <c r="L15" s="114"/>
      <c r="M15" s="115"/>
      <c r="N15" s="115"/>
      <c r="O15" s="35"/>
    </row>
    <row r="16" spans="2:15" ht="18.75" customHeight="1" x14ac:dyDescent="0.45">
      <c r="B16" s="120"/>
      <c r="C16" s="15" t="s">
        <v>22</v>
      </c>
      <c r="D16" s="26">
        <f>IFERROR(Daten!D16/Daten!G16,"- ")</f>
        <v>11.942967175511088</v>
      </c>
      <c r="E16" s="30"/>
      <c r="F16" s="31"/>
      <c r="G16" s="27">
        <f>IFERROR(Daten!F16/Daten!D16,"- ")</f>
        <v>1.8023850082793864</v>
      </c>
      <c r="H16" s="26">
        <f>IFERROR(Daten!H16/Daten!K16,"- ")</f>
        <v>6.7105408287069377</v>
      </c>
      <c r="I16" s="30"/>
      <c r="J16" s="31"/>
      <c r="K16" s="27">
        <f>IFERROR(Daten!J16/Daten!H16,"- ")</f>
        <v>3.2788461538461537</v>
      </c>
      <c r="L16" s="47">
        <f>IFERROR(Daten!L16/Daten!O16,"- ")</f>
        <v>11.230373001726258</v>
      </c>
      <c r="M16" s="30"/>
      <c r="N16" s="31"/>
      <c r="O16" s="26">
        <f>IFERROR(Daten!N16/Daten!L16,"- ")</f>
        <v>1.9225352110485132</v>
      </c>
    </row>
    <row r="17" spans="2:15" ht="18.75" customHeight="1" x14ac:dyDescent="0.45">
      <c r="B17" s="120"/>
      <c r="C17" s="7" t="s">
        <v>23</v>
      </c>
      <c r="D17" s="26">
        <f>IFERROR(Daten!D17/Daten!G17,"- ")</f>
        <v>12.440053664510133</v>
      </c>
      <c r="E17" s="32"/>
      <c r="F17" s="33"/>
      <c r="G17" s="27">
        <f>IFERROR(Daten!F17/Daten!D17,"- ")</f>
        <v>1.891576425828148</v>
      </c>
      <c r="H17" s="26">
        <f>IFERROR(Daten!H17/Daten!K17,"- ")</f>
        <v>13.394197625418828</v>
      </c>
      <c r="I17" s="32"/>
      <c r="J17" s="33"/>
      <c r="K17" s="27">
        <f>IFERROR(Daten!J17/Daten!H17,"- ")</f>
        <v>1.734961886839212</v>
      </c>
      <c r="L17" s="47">
        <f>IFERROR(Daten!L17/Daten!O17,"- ")</f>
        <v>12.611368607368529</v>
      </c>
      <c r="M17" s="32" t="str">
        <f>IFERROR(Daten!L17/Daten!M17,"- ")</f>
        <v xml:space="preserve">- </v>
      </c>
      <c r="N17" s="33" t="str">
        <f>IFERROR(Daten!N17/Daten!M17,"- ")</f>
        <v xml:space="preserve">- </v>
      </c>
      <c r="O17" s="26">
        <f>IFERROR(Daten!N17/Daten!L17,"- ")</f>
        <v>1.8617110558482033</v>
      </c>
    </row>
    <row r="18" spans="2:15" ht="18.75" customHeight="1" x14ac:dyDescent="0.45">
      <c r="B18" s="120"/>
      <c r="C18" s="6" t="s">
        <v>24</v>
      </c>
      <c r="D18" s="24">
        <f>IFERROR(Daten!D18/Daten!G18,"- ")</f>
        <v>14.537911703066035</v>
      </c>
      <c r="E18" s="24">
        <f>IFERROR(Daten!D18/Daten!E18,"- ")</f>
        <v>11.333333333333334</v>
      </c>
      <c r="F18" s="24">
        <f>IFERROR(Daten!F18/Daten!E18,"- ")</f>
        <v>15.157649857278784</v>
      </c>
      <c r="G18" s="25">
        <f>IFERROR(Daten!F18/Daten!D18,"- ")</f>
        <v>1.3374396932893045</v>
      </c>
      <c r="H18" s="24" t="str">
        <f>IFERROR(Daten!H18/Daten!K18,"- ")</f>
        <v xml:space="preserve">- </v>
      </c>
      <c r="I18" s="24" t="str">
        <f>IFERROR(Daten!H18/Daten!I18,"- ")</f>
        <v xml:space="preserve">- </v>
      </c>
      <c r="J18" s="24" t="str">
        <f>IFERROR(Daten!J18/Daten!I18,"- ")</f>
        <v xml:space="preserve">- </v>
      </c>
      <c r="K18" s="25" t="str">
        <f>IFERROR(Daten!J18/Daten!H18,"- ")</f>
        <v xml:space="preserve">- </v>
      </c>
      <c r="L18" s="46">
        <f>IFERROR(Daten!L18/Daten!O18,"- ")</f>
        <v>14.537911703066035</v>
      </c>
      <c r="M18" s="24">
        <f>IFERROR(Daten!L18/Daten!M18,"- ")</f>
        <v>11.333333333333334</v>
      </c>
      <c r="N18" s="24">
        <f>IFERROR(Daten!N18/Daten!M18,"- ")</f>
        <v>15.157649857278784</v>
      </c>
      <c r="O18" s="24">
        <f>IFERROR(Daten!N18/Daten!L18,"- ")</f>
        <v>1.3374396932893045</v>
      </c>
    </row>
    <row r="19" spans="2:15" ht="18.75" customHeight="1" x14ac:dyDescent="0.45">
      <c r="B19" s="120"/>
      <c r="C19" s="6" t="s">
        <v>25</v>
      </c>
      <c r="D19" s="24">
        <f>IFERROR(Daten!D19/Daten!G19,"- ")</f>
        <v>9.8208279575257382</v>
      </c>
      <c r="E19" s="24">
        <f>IFERROR(Daten!D19/Daten!E19,"- ")</f>
        <v>16.09433962264151</v>
      </c>
      <c r="F19" s="24">
        <f>IFERROR(Daten!F19/Daten!E19,"- ")</f>
        <v>37.190224207617952</v>
      </c>
      <c r="G19" s="25">
        <f>IFERROR(Daten!F19/Daten!D19,"- ")</f>
        <v>2.3107642239199899</v>
      </c>
      <c r="H19" s="24">
        <f>IFERROR(Daten!H19/Daten!K19,"- ")</f>
        <v>11.017696100159352</v>
      </c>
      <c r="I19" s="24">
        <f>IFERROR(Daten!H19/Daten!I19,"- ")</f>
        <v>18.161290322580644</v>
      </c>
      <c r="J19" s="24">
        <f>IFERROR(Daten!J19/Daten!I19,"- ")</f>
        <v>36.222539715831232</v>
      </c>
      <c r="K19" s="25">
        <f>IFERROR(Daten!J19/Daten!H19,"- ")</f>
        <v>1.9944915296461245</v>
      </c>
      <c r="L19" s="46">
        <f>IFERROR(Daten!L19/Daten!O19,"- ")</f>
        <v>10.092875195014239</v>
      </c>
      <c r="M19" s="24">
        <f>IFERROR(Daten!L19/Daten!M19,"- ")</f>
        <v>16.562043795620436</v>
      </c>
      <c r="N19" s="24">
        <f>IFERROR(Daten!N19/Daten!M19,"- ")</f>
        <v>36.97125910363701</v>
      </c>
      <c r="O19" s="24">
        <f>IFERROR(Daten!N19/Daten!L19,"- ")</f>
        <v>2.2322884518282375</v>
      </c>
    </row>
    <row r="20" spans="2:15" ht="18.75" customHeight="1" x14ac:dyDescent="0.45">
      <c r="B20" s="120"/>
      <c r="C20" s="6" t="s">
        <v>26</v>
      </c>
      <c r="D20" s="24">
        <f>IFERROR(Daten!D20/Daten!G20,"- ")</f>
        <v>4.7179472209363231</v>
      </c>
      <c r="E20" s="24">
        <f>IFERROR(Daten!D20/Daten!E20,"- ")</f>
        <v>9</v>
      </c>
      <c r="F20" s="24">
        <f>IFERROR(Daten!F20/Daten!E20,"- ")</f>
        <v>46.505745241415298</v>
      </c>
      <c r="G20" s="25">
        <f>IFERROR(Daten!F20/Daten!D20,"- ")</f>
        <v>5.1673050268239216</v>
      </c>
      <c r="H20" s="24">
        <f>IFERROR(Daten!H20/Daten!K20,"- ")</f>
        <v>23.435076691984779</v>
      </c>
      <c r="I20" s="24" t="str">
        <f>IFERROR(Daten!H20/Daten!I20,"- ")</f>
        <v xml:space="preserve">- </v>
      </c>
      <c r="J20" s="24" t="str">
        <f>IFERROR(Daten!J20/Daten!I20,"- ")</f>
        <v xml:space="preserve">- </v>
      </c>
      <c r="K20" s="25">
        <f>IFERROR(Daten!J20/Daten!H20,"- ")</f>
        <v>0.92219152854511977</v>
      </c>
      <c r="L20" s="46">
        <f>IFERROR(Daten!L20/Daten!O20,"- ")</f>
        <v>4.8564747110598114</v>
      </c>
      <c r="M20" s="24">
        <f>IFERROR(Daten!L20/Daten!M20,"- ")</f>
        <v>9.3333333333333339</v>
      </c>
      <c r="N20" s="24">
        <f>IFERROR(Daten!N20/Daten!M20,"- ")</f>
        <v>46.813142417597</v>
      </c>
      <c r="O20" s="24">
        <f>IFERROR(Daten!N20/Daten!L20,"- ")</f>
        <v>5.0156938304568213</v>
      </c>
    </row>
    <row r="21" spans="2:15" ht="18.75" customHeight="1" x14ac:dyDescent="0.45">
      <c r="B21" s="120"/>
      <c r="C21" s="6" t="s">
        <v>27</v>
      </c>
      <c r="D21" s="24">
        <f>IFERROR(Daten!D21/Daten!G21,"- ")</f>
        <v>22.883982236581211</v>
      </c>
      <c r="E21" s="24">
        <f>IFERROR(Daten!D21/Daten!E21,"- ")</f>
        <v>16.875</v>
      </c>
      <c r="F21" s="24">
        <f>IFERROR(Daten!F21/Daten!E21,"- ")</f>
        <v>13.811894307999156</v>
      </c>
      <c r="G21" s="25">
        <f>IFERROR(Daten!F21/Daten!D21,"- ")</f>
        <v>0.81848262565920926</v>
      </c>
      <c r="H21" s="24">
        <f>IFERROR(Daten!H21/Daten!K21,"- ")</f>
        <v>16.411730747788742</v>
      </c>
      <c r="I21" s="24">
        <f>IFERROR(Daten!H21/Daten!I21,"- ")</f>
        <v>13.083333333333334</v>
      </c>
      <c r="J21" s="24">
        <f>IFERROR(Daten!J21/Daten!I21,"- ")</f>
        <v>16.092336775720515</v>
      </c>
      <c r="K21" s="25">
        <f>IFERROR(Daten!J21/Daten!H21,"- ")</f>
        <v>1.2299875242588929</v>
      </c>
      <c r="L21" s="46">
        <f>IFERROR(Daten!L21/Daten!O21,"- ")</f>
        <v>21.017006263871281</v>
      </c>
      <c r="M21" s="24">
        <f>IFERROR(Daten!L21/Daten!M21,"- ")</f>
        <v>15.840909090909092</v>
      </c>
      <c r="N21" s="24">
        <f>IFERROR(Daten!N21/Daten!M21,"- ")</f>
        <v>14.433833162832256</v>
      </c>
      <c r="O21" s="24">
        <f>IFERROR(Daten!N21/Daten!L21,"- ")</f>
        <v>0.91117454686458998</v>
      </c>
    </row>
    <row r="22" spans="2:15" ht="18.75" customHeight="1" x14ac:dyDescent="0.45">
      <c r="B22" s="120"/>
      <c r="C22" s="6" t="s">
        <v>28</v>
      </c>
      <c r="D22" s="24">
        <f>IFERROR(Daten!D22/Daten!G22,"- ")</f>
        <v>9.857759820458261</v>
      </c>
      <c r="E22" s="24">
        <f>IFERROR(Daten!D22/Daten!E22,"- ")</f>
        <v>12.090163934426229</v>
      </c>
      <c r="F22" s="24">
        <f>IFERROR(Daten!F22/Daten!E22,"- ")</f>
        <v>27.844905828856469</v>
      </c>
      <c r="G22" s="25">
        <f>IFERROR(Daten!F22/Daten!D22,"- ")</f>
        <v>2.3031040753359249</v>
      </c>
      <c r="H22" s="24">
        <f>IFERROR(Daten!H22/Daten!K22,"- ")</f>
        <v>6.5071622473457209</v>
      </c>
      <c r="I22" s="24">
        <f>IFERROR(Daten!H22/Daten!I22,"- ")</f>
        <v>9.2758620689655178</v>
      </c>
      <c r="J22" s="24">
        <f>IFERROR(Daten!J22/Daten!I22,"- ")</f>
        <v>32.892040102980417</v>
      </c>
      <c r="K22" s="25">
        <f>IFERROR(Daten!J22/Daten!H22,"- ")</f>
        <v>3.5459820185369222</v>
      </c>
      <c r="L22" s="46">
        <f>IFERROR(Daten!L22/Daten!O22,"- ")</f>
        <v>9.1324497230359878</v>
      </c>
      <c r="M22" s="24">
        <f>IFERROR(Daten!L22/Daten!M22,"- ")</f>
        <v>11.549668874172186</v>
      </c>
      <c r="N22" s="24">
        <f>IFERROR(Daten!N22/Daten!M22,"- ")</f>
        <v>28.814223007330604</v>
      </c>
      <c r="O22" s="24">
        <f>IFERROR(Daten!N22/Daten!L22,"- ")</f>
        <v>2.4948094461622254</v>
      </c>
    </row>
    <row r="23" spans="2:15" ht="18.75" customHeight="1" x14ac:dyDescent="0.45">
      <c r="B23" s="120"/>
      <c r="C23" s="6" t="s">
        <v>29</v>
      </c>
      <c r="D23" s="24">
        <f>IFERROR(Daten!D23/Daten!G23,"- ")</f>
        <v>9.8296065012555047</v>
      </c>
      <c r="E23" s="24">
        <f>IFERROR(Daten!D23/Daten!E23,"- ")</f>
        <v>18.384615384615383</v>
      </c>
      <c r="F23" s="24">
        <f>IFERROR(Daten!F23/Daten!E23,"- ")</f>
        <v>42.424596496947792</v>
      </c>
      <c r="G23" s="25">
        <f>IFERROR(Daten!F23/Daten!D23,"- ")</f>
        <v>2.3076140353988341</v>
      </c>
      <c r="H23" s="24">
        <f>IFERROR(Daten!H23/Daten!K23,"- ")</f>
        <v>9.5578183403466301</v>
      </c>
      <c r="I23" s="24">
        <f>IFERROR(Daten!H23/Daten!I23,"- ")</f>
        <v>16.25</v>
      </c>
      <c r="J23" s="24">
        <f>IFERROR(Daten!J23/Daten!I23,"- ")</f>
        <v>38.626382265474177</v>
      </c>
      <c r="K23" s="25">
        <f>IFERROR(Daten!J23/Daten!H23,"- ")</f>
        <v>2.3770081394137956</v>
      </c>
      <c r="L23" s="46">
        <f>IFERROR(Daten!L23/Daten!O23,"- ")</f>
        <v>9.770202581218312</v>
      </c>
      <c r="M23" s="24">
        <f>IFERROR(Daten!L23/Daten!M23,"- ")</f>
        <v>17.882352941176471</v>
      </c>
      <c r="N23" s="24">
        <f>IFERROR(Daten!N23/Daten!M23,"- ")</f>
        <v>41.530899030718707</v>
      </c>
      <c r="O23" s="24">
        <f>IFERROR(Daten!N23/Daten!L23,"- ")</f>
        <v>2.3224515905336118</v>
      </c>
    </row>
    <row r="24" spans="2:15" ht="18.75" customHeight="1" x14ac:dyDescent="0.45">
      <c r="B24" s="120"/>
      <c r="C24" s="6" t="s">
        <v>30</v>
      </c>
      <c r="D24" s="24">
        <f>IFERROR(Daten!D24/Daten!G24,"- ")</f>
        <v>18.269946555139967</v>
      </c>
      <c r="E24" s="24">
        <f>IFERROR(Daten!D24/Daten!E24,"- ")</f>
        <v>20</v>
      </c>
      <c r="F24" s="24">
        <f>IFERROR(Daten!F24/Daten!E24,"- ")</f>
        <v>21.510525700485989</v>
      </c>
      <c r="G24" s="25">
        <f>IFERROR(Daten!F24/Daten!D24,"- ")</f>
        <v>1.0755262850242993</v>
      </c>
      <c r="H24" s="24">
        <f>IFERROR(Daten!H24/Daten!K24,"- ")</f>
        <v>22.388528022566952</v>
      </c>
      <c r="I24" s="24">
        <f>IFERROR(Daten!H24/Daten!I24,"- ")</f>
        <v>18.666666666666668</v>
      </c>
      <c r="J24" s="24">
        <f>IFERROR(Daten!J24/Daten!I24,"- ")</f>
        <v>15.244738226782426</v>
      </c>
      <c r="K24" s="25">
        <f>IFERROR(Daten!J24/Daten!H24,"- ")</f>
        <v>0.81668240500620137</v>
      </c>
      <c r="L24" s="46">
        <f>IFERROR(Daten!L24/Daten!O24,"- ")</f>
        <v>19.283483456208504</v>
      </c>
      <c r="M24" s="24">
        <f>IFERROR(Daten!L24/Daten!M24,"- ")</f>
        <v>19.600000000000001</v>
      </c>
      <c r="N24" s="24">
        <f>IFERROR(Daten!N24/Daten!M24,"- ")</f>
        <v>19.63078945837492</v>
      </c>
      <c r="O24" s="24">
        <f>IFERROR(Daten!N24/Daten!L24,"- ")</f>
        <v>1.0015708907334142</v>
      </c>
    </row>
    <row r="25" spans="2:15" ht="18.75" customHeight="1" x14ac:dyDescent="0.45">
      <c r="B25" s="120"/>
      <c r="C25" s="6" t="s">
        <v>31</v>
      </c>
      <c r="D25" s="24">
        <f>IFERROR(Daten!D25/Daten!G25,"- ")</f>
        <v>12.7228176721278</v>
      </c>
      <c r="E25" s="24">
        <f>IFERROR(Daten!D25/Daten!E25,"- ")</f>
        <v>19.275862068965516</v>
      </c>
      <c r="F25" s="24">
        <f>IFERROR(Daten!F25/Daten!E25,"- ")</f>
        <v>33.520090224860425</v>
      </c>
      <c r="G25" s="25">
        <f>IFERROR(Daten!F25/Daten!D25,"- ")</f>
        <v>1.7389671136331883</v>
      </c>
      <c r="H25" s="24">
        <f>IFERROR(Daten!H25/Daten!K25,"- ")</f>
        <v>13.80959899421994</v>
      </c>
      <c r="I25" s="24">
        <f>IFERROR(Daten!H25/Daten!I25,"- ")</f>
        <v>13.363636363636363</v>
      </c>
      <c r="J25" s="24">
        <f>IFERROR(Daten!J25/Daten!I25,"- ")</f>
        <v>21.478027715854065</v>
      </c>
      <c r="K25" s="25">
        <f>IFERROR(Daten!J25/Daten!H25,"- ")</f>
        <v>1.6071993528870387</v>
      </c>
      <c r="L25" s="46">
        <f>IFERROR(Daten!L25/Daten!O25,"- ")</f>
        <v>12.934767147946644</v>
      </c>
      <c r="M25" s="24">
        <f>IFERROR(Daten!L25/Daten!M25,"- ")</f>
        <v>17.649999999999999</v>
      </c>
      <c r="N25" s="24">
        <f>IFERROR(Daten!N25/Daten!M25,"- ")</f>
        <v>30.208523034883672</v>
      </c>
      <c r="O25" s="24">
        <f>IFERROR(Daten!N25/Daten!L25,"- ")</f>
        <v>1.7115310501350522</v>
      </c>
    </row>
    <row r="26" spans="2:15" ht="18.75" customHeight="1" x14ac:dyDescent="0.45">
      <c r="B26" s="120"/>
      <c r="C26" s="6" t="s">
        <v>32</v>
      </c>
      <c r="D26" s="24">
        <f>IFERROR(Daten!D26/Daten!G26,"- ")</f>
        <v>11.294298730253589</v>
      </c>
      <c r="E26" s="24">
        <f>IFERROR(Daten!D26/Daten!E26,"- ")</f>
        <v>11.888888888888889</v>
      </c>
      <c r="F26" s="24">
        <f>IFERROR(Daten!F26/Daten!E26,"- ")</f>
        <v>22.734176828944058</v>
      </c>
      <c r="G26" s="25">
        <f>IFERROR(Daten!F26/Daten!D26,"- ")</f>
        <v>1.9122204809392196</v>
      </c>
      <c r="H26" s="24">
        <f>IFERROR(Daten!H26/Daten!K26,"- ")</f>
        <v>8.6385869372235291</v>
      </c>
      <c r="I26" s="24">
        <f>IFERROR(Daten!H26/Daten!I26,"- ")</f>
        <v>8.5</v>
      </c>
      <c r="J26" s="24">
        <f>IFERROR(Daten!J26/Daten!I26,"- ")</f>
        <v>21.134920634920636</v>
      </c>
      <c r="K26" s="25">
        <f>IFERROR(Daten!J26/Daten!H26,"- ")</f>
        <v>2.4864612511671336</v>
      </c>
      <c r="L26" s="46">
        <f>IFERROR(Daten!L26/Daten!O26,"- ")</f>
        <v>10.83753058767892</v>
      </c>
      <c r="M26" s="24">
        <f>IFERROR(Daten!L26/Daten!M26,"- ")</f>
        <v>11.272727272727273</v>
      </c>
      <c r="N26" s="24">
        <f>IFERROR(Daten!N26/Daten!M26,"- ")</f>
        <v>22.443402975485252</v>
      </c>
      <c r="O26" s="24">
        <f>IFERROR(Daten!N26/Daten!L26,"- ")</f>
        <v>1.9909470381478853</v>
      </c>
    </row>
    <row r="27" spans="2:15" ht="18.75" customHeight="1" x14ac:dyDescent="0.45">
      <c r="B27" s="120"/>
      <c r="C27" s="6" t="s">
        <v>33</v>
      </c>
      <c r="D27" s="24">
        <f>IFERROR(Daten!D27/Daten!G27,"- ")</f>
        <v>10.191275483628051</v>
      </c>
      <c r="E27" s="24">
        <f>IFERROR(Daten!D27/Daten!E27,"- ")</f>
        <v>18.285714285714285</v>
      </c>
      <c r="F27" s="24">
        <f>IFERROR(Daten!F27/Daten!E27,"- ")</f>
        <v>37.936635451542749</v>
      </c>
      <c r="G27" s="25">
        <f>IFERROR(Daten!F27/Daten!D27,"- ")</f>
        <v>2.0746597512562439</v>
      </c>
      <c r="H27" s="24">
        <f>IFERROR(Daten!H27/Daten!K27,"- ")</f>
        <v>11.779375606838686</v>
      </c>
      <c r="I27" s="24">
        <f>IFERROR(Daten!H27/Daten!I27,"- ")</f>
        <v>18.25</v>
      </c>
      <c r="J27" s="24">
        <f>IFERROR(Daten!J27/Daten!I27,"- ")</f>
        <v>31.289682564682536</v>
      </c>
      <c r="K27" s="25">
        <f>IFERROR(Daten!J27/Daten!H27,"- ")</f>
        <v>1.71450315422918</v>
      </c>
      <c r="L27" s="46">
        <f>IFERROR(Daten!L27/Daten!O27,"- ")</f>
        <v>10.715979369721214</v>
      </c>
      <c r="M27" s="24">
        <f>IFERROR(Daten!L27/Daten!M27,"- ")</f>
        <v>18.272727272727273</v>
      </c>
      <c r="N27" s="24">
        <f>IFERROR(Daten!N27/Daten!M27,"- ")</f>
        <v>35.519561674502668</v>
      </c>
      <c r="O27" s="24">
        <f>IFERROR(Daten!N27/Daten!L27,"- ")</f>
        <v>1.943856609052385</v>
      </c>
    </row>
    <row r="28" spans="2:15" ht="18.75" customHeight="1" x14ac:dyDescent="0.45">
      <c r="B28" s="120"/>
      <c r="C28" s="6" t="s">
        <v>34</v>
      </c>
      <c r="D28" s="24">
        <f>IFERROR(Daten!D28/Daten!G28,"- ")</f>
        <v>31.626900120505521</v>
      </c>
      <c r="E28" s="24">
        <f>IFERROR(Daten!D28/Daten!E28,"- ")</f>
        <v>19.539735099337747</v>
      </c>
      <c r="F28" s="24">
        <f>IFERROR(Daten!F28/Daten!E28,"- ")</f>
        <v>12.511382644081248</v>
      </c>
      <c r="G28" s="25">
        <f>IFERROR(Daten!F28/Daten!D28,"- ")</f>
        <v>0.64030461930393778</v>
      </c>
      <c r="H28" s="24">
        <f>IFERROR(Daten!H28/Daten!K28,"- ")</f>
        <v>25.62491156221683</v>
      </c>
      <c r="I28" s="24">
        <f>IFERROR(Daten!H28/Daten!I28,"- ")</f>
        <v>16.264864864864865</v>
      </c>
      <c r="J28" s="24">
        <f>IFERROR(Daten!J28/Daten!I28,"- ")</f>
        <v>13.361173267892655</v>
      </c>
      <c r="K28" s="25">
        <f>IFERROR(Daten!J28/Daten!H28,"- ")</f>
        <v>0.82147459440350312</v>
      </c>
      <c r="L28" s="46">
        <f>IFERROR(Daten!L28/Daten!O28,"- ")</f>
        <v>30.19029329359482</v>
      </c>
      <c r="M28" s="24">
        <f>IFERROR(Daten!L28/Daten!M28,"- ")</f>
        <v>18.771863117870723</v>
      </c>
      <c r="N28" s="24">
        <f>IFERROR(Daten!N28/Daten!M28,"- ")</f>
        <v>12.710636465887472</v>
      </c>
      <c r="O28" s="24">
        <f>IFERROR(Daten!N28/Daten!L28,"- ")</f>
        <v>0.67711107768450574</v>
      </c>
    </row>
    <row r="29" spans="2:15" ht="18.75" customHeight="1" x14ac:dyDescent="0.45">
      <c r="B29" s="120"/>
      <c r="C29" s="7" t="s">
        <v>35</v>
      </c>
      <c r="D29" s="26">
        <f>IFERROR(Daten!D29/Daten!G29,"- ")</f>
        <v>19.568379094645913</v>
      </c>
      <c r="E29" s="26">
        <f>IFERROR(Daten!D29/Daten!E29,"- ")</f>
        <v>17.936983471074381</v>
      </c>
      <c r="F29" s="26">
        <f>IFERROR(Daten!F29/Daten!E29,"- ")</f>
        <v>19.665314302574931</v>
      </c>
      <c r="G29" s="27">
        <f>IFERROR(Daten!F29/Daten!D29,"- ")</f>
        <v>1.0963557130042352</v>
      </c>
      <c r="H29" s="26">
        <f>IFERROR(Daten!H29/Daten!K29,"- ")</f>
        <v>17.054180088566454</v>
      </c>
      <c r="I29" s="26">
        <f>IFERROR(Daten!H29/Daten!I29,"- ")</f>
        <v>15.563139931740615</v>
      </c>
      <c r="J29" s="26">
        <f>IFERROR(Daten!J29/Daten!I29,"- ")</f>
        <v>19.729391092499203</v>
      </c>
      <c r="K29" s="27">
        <f>IFERROR(Daten!J29/Daten!H29,"- ")</f>
        <v>1.267699910110146</v>
      </c>
      <c r="L29" s="47">
        <f>IFERROR(Daten!L29/Daten!O29,"- ")</f>
        <v>18.986180347783492</v>
      </c>
      <c r="M29" s="26">
        <f>IFERROR(Daten!L29/Daten!M29,"- ")</f>
        <v>17.385408406026961</v>
      </c>
      <c r="N29" s="26">
        <f>IFERROR(Daten!N29/Daten!M29,"- ")</f>
        <v>19.680202882628709</v>
      </c>
      <c r="O29" s="26">
        <f>IFERROR(Daten!N29/Daten!L29,"- ")</f>
        <v>1.1319954310539069</v>
      </c>
    </row>
    <row r="30" spans="2:15" ht="19.5" customHeight="1" thickBot="1" x14ac:dyDescent="0.5">
      <c r="B30" s="121"/>
      <c r="C30" s="13" t="s">
        <v>36</v>
      </c>
      <c r="D30" s="36">
        <f>IFERROR(Daten!D30/Daten!G30,"- ")</f>
        <v>13.62229251579339</v>
      </c>
      <c r="E30" s="115"/>
      <c r="F30" s="115"/>
      <c r="G30" s="37">
        <f>IFERROR(Daten!F30/Daten!D30,"- ")</f>
        <v>1.7021196929316811</v>
      </c>
      <c r="H30" s="36">
        <f>IFERROR(Daten!H30/Daten!K30,"- ")</f>
        <v>14.180867657985477</v>
      </c>
      <c r="I30" s="115"/>
      <c r="J30" s="115"/>
      <c r="K30" s="37">
        <f>IFERROR(Daten!J30/Daten!H30,"- ")</f>
        <v>1.6141799235783685</v>
      </c>
      <c r="L30" s="48">
        <f>IFERROR(Daten!L30/Daten!O30,"- ")</f>
        <v>13.727671579608968</v>
      </c>
      <c r="M30" s="115"/>
      <c r="N30" s="115"/>
      <c r="O30" s="36">
        <f>IFERROR(Daten!N30/Daten!L30,"- ")</f>
        <v>1.6849815414606051</v>
      </c>
    </row>
    <row r="31" spans="2:15" ht="18.75" customHeight="1" x14ac:dyDescent="0.45">
      <c r="B31" s="128" t="s">
        <v>37</v>
      </c>
      <c r="C31" s="16" t="s">
        <v>11</v>
      </c>
      <c r="D31" s="38">
        <f>IFERROR(Daten!D31/Daten!G31,"- ")</f>
        <v>21.440105890138977</v>
      </c>
      <c r="E31" s="38">
        <f>IFERROR(Daten!D31/Daten!E31,"- ")</f>
        <v>22.686274509803923</v>
      </c>
      <c r="F31" s="38">
        <f>IFERROR(Daten!F31/Daten!E31,"- ")</f>
        <v>28.784313725490197</v>
      </c>
      <c r="G31" s="39">
        <f>IFERROR(Daten!F31/Daten!D31,"- ")</f>
        <v>1.2687986171132239</v>
      </c>
      <c r="H31" s="38">
        <f>IFERROR(Daten!H31/Daten!K31,"- ")</f>
        <v>15.775609756097563</v>
      </c>
      <c r="I31" s="38">
        <f>IFERROR(Daten!H31/Daten!I31,"- ")</f>
        <v>21</v>
      </c>
      <c r="J31" s="38">
        <f>IFERROR(Daten!J31/Daten!I31,"- ")</f>
        <v>31.272727272727273</v>
      </c>
      <c r="K31" s="39">
        <f>IFERROR(Daten!J31/Daten!H31,"- ")</f>
        <v>1.4891774891774892</v>
      </c>
      <c r="L31" s="49">
        <f>IFERROR(Daten!L31/Daten!O31,"- ")</f>
        <v>20.231129619989588</v>
      </c>
      <c r="M31" s="38">
        <f>IFERROR(Daten!L31/Daten!M31,"- ")</f>
        <v>22.387096774193548</v>
      </c>
      <c r="N31" s="38">
        <f>IFERROR(Daten!N31/Daten!M31,"- ")</f>
        <v>29.225806451612904</v>
      </c>
      <c r="O31" s="38">
        <f>IFERROR(Daten!N31/Daten!L31,"- ")</f>
        <v>1.3054755043227666</v>
      </c>
    </row>
    <row r="32" spans="2:15" ht="18.75" customHeight="1" x14ac:dyDescent="0.45">
      <c r="B32" s="120"/>
      <c r="C32" s="14" t="s">
        <v>38</v>
      </c>
      <c r="D32" s="40">
        <f>IFERROR(Daten!D32/Daten!G32,"- ")</f>
        <v>24.675461741424815</v>
      </c>
      <c r="E32" s="40">
        <f>IFERROR(Daten!D32/Daten!E32,"- ")</f>
        <v>27.833333333333332</v>
      </c>
      <c r="F32" s="40">
        <f>IFERROR(Daten!F32/Daten!E32,"- ")</f>
        <v>31.583333333333332</v>
      </c>
      <c r="G32" s="41">
        <f>IFERROR(Daten!F32/Daten!D32,"- ")</f>
        <v>1.1347305389221556</v>
      </c>
      <c r="H32" s="40" t="str">
        <f>IFERROR(Daten!H32/Daten!K32,"- ")</f>
        <v xml:space="preserve">- </v>
      </c>
      <c r="I32" s="40" t="str">
        <f>IFERROR(Daten!H32/Daten!I32,"- ")</f>
        <v xml:space="preserve">- </v>
      </c>
      <c r="J32" s="40" t="str">
        <f>IFERROR(Daten!J32/Daten!I32,"- ")</f>
        <v xml:space="preserve">- </v>
      </c>
      <c r="K32" s="41" t="str">
        <f>IFERROR(Daten!J32/Daten!H32,"- ")</f>
        <v xml:space="preserve">- </v>
      </c>
      <c r="L32" s="50">
        <f>IFERROR(Daten!L32/Daten!O32,"- ")</f>
        <v>24.675461741424815</v>
      </c>
      <c r="M32" s="40">
        <f>IFERROR(Daten!L32/Daten!M32,"- ")</f>
        <v>27.833333333333332</v>
      </c>
      <c r="N32" s="40">
        <f>IFERROR(Daten!N32/Daten!M32,"- ")</f>
        <v>31.583333333333332</v>
      </c>
      <c r="O32" s="40">
        <f>IFERROR(Daten!N32/Daten!L32,"- ")</f>
        <v>1.1347305389221556</v>
      </c>
    </row>
    <row r="33" spans="2:15" ht="18.75" customHeight="1" x14ac:dyDescent="0.45">
      <c r="B33" s="120"/>
      <c r="C33" s="7" t="s">
        <v>12</v>
      </c>
      <c r="D33" s="26">
        <f>IFERROR(Daten!D33/Daten!G33,"- ")</f>
        <v>22.088888888888889</v>
      </c>
      <c r="E33" s="26">
        <f>IFERROR(Daten!D33/Daten!E33,"- ")</f>
        <v>23.666666666666668</v>
      </c>
      <c r="F33" s="26">
        <f>IFERROR(Daten!F33/Daten!E33,"- ")</f>
        <v>29.317460317460316</v>
      </c>
      <c r="G33" s="27">
        <f>IFERROR(Daten!F33/Daten!D33,"- ")</f>
        <v>1.2387659289067741</v>
      </c>
      <c r="H33" s="26">
        <f>IFERROR(Daten!H33/Daten!K33,"- ")</f>
        <v>15.775609756097563</v>
      </c>
      <c r="I33" s="26">
        <f>IFERROR(Daten!H33/Daten!I33,"- ")</f>
        <v>21</v>
      </c>
      <c r="J33" s="26">
        <f>IFERROR(Daten!J33/Daten!I33,"- ")</f>
        <v>31.272727272727273</v>
      </c>
      <c r="K33" s="27">
        <f>IFERROR(Daten!J33/Daten!H33,"- ")</f>
        <v>1.4891774891774892</v>
      </c>
      <c r="L33" s="47">
        <f>IFERROR(Daten!L33/Daten!O33,"- ")</f>
        <v>20.963478260869568</v>
      </c>
      <c r="M33" s="26">
        <f>IFERROR(Daten!L33/Daten!M33,"- ")</f>
        <v>23.27027027027027</v>
      </c>
      <c r="N33" s="26">
        <f>IFERROR(Daten!N33/Daten!M33,"- ")</f>
        <v>29.608108108108109</v>
      </c>
      <c r="O33" s="26">
        <f>IFERROR(Daten!N33/Daten!L33,"- ")</f>
        <v>1.2723577235772359</v>
      </c>
    </row>
    <row r="34" spans="2:15" ht="18.75" customHeight="1" x14ac:dyDescent="0.45">
      <c r="B34" s="120"/>
      <c r="C34" s="19" t="s">
        <v>39</v>
      </c>
      <c r="D34" s="42">
        <f>IFERROR(Daten!D34/Daten!G34,"- ")</f>
        <v>14.061728395061728</v>
      </c>
      <c r="E34" s="42">
        <f>IFERROR(Daten!D34/Daten!E34,"- ")</f>
        <v>19.305084745762713</v>
      </c>
      <c r="F34" s="42">
        <f>IFERROR(Daten!F34/Daten!E34,"- ")</f>
        <v>37.067796610169495</v>
      </c>
      <c r="G34" s="43">
        <f>IFERROR(Daten!F34/Daten!D34,"- ")</f>
        <v>1.9201053555750658</v>
      </c>
      <c r="H34" s="42">
        <f>IFERROR(Daten!H34/Daten!K34,"- ")</f>
        <v>13.177718832891244</v>
      </c>
      <c r="I34" s="42">
        <f>IFERROR(Daten!H34/Daten!I34,"- ")</f>
        <v>21.647058823529413</v>
      </c>
      <c r="J34" s="42">
        <f>IFERROR(Daten!J34/Daten!I34,"- ")</f>
        <v>43.294117647058826</v>
      </c>
      <c r="K34" s="43">
        <f>IFERROR(Daten!J34/Daten!H34,"- ")</f>
        <v>2</v>
      </c>
      <c r="L34" s="51">
        <f>IFERROR(Daten!L34/Daten!O34,"- ")</f>
        <v>13.835090105406325</v>
      </c>
      <c r="M34" s="42">
        <f>IFERROR(Daten!L34/Daten!M34,"- ")</f>
        <v>19.828947368421051</v>
      </c>
      <c r="N34" s="42">
        <f>IFERROR(Daten!N34/Daten!M34,"- ")</f>
        <v>38.460526315789473</v>
      </c>
      <c r="O34" s="42">
        <f>IFERROR(Daten!N34/Daten!L34,"- ")</f>
        <v>1.9396151293961512</v>
      </c>
    </row>
    <row r="35" spans="2:15" ht="18.75" customHeight="1" x14ac:dyDescent="0.45">
      <c r="B35" s="120"/>
      <c r="C35" s="17" t="s">
        <v>14</v>
      </c>
      <c r="D35" s="24">
        <f>IFERROR(Daten!D35/Daten!G35,"- ")</f>
        <v>16.89855072463768</v>
      </c>
      <c r="E35" s="24">
        <f>IFERROR(Daten!D35/Daten!E35,"- ")</f>
        <v>25.911111111111111</v>
      </c>
      <c r="F35" s="24">
        <f>IFERROR(Daten!F35/Daten!E35,"- ")</f>
        <v>38.711111111111109</v>
      </c>
      <c r="G35" s="25">
        <f>IFERROR(Daten!F35/Daten!D35,"- ")</f>
        <v>1.4939965694682675</v>
      </c>
      <c r="H35" s="24" t="str">
        <f>IFERROR(Daten!H35/Daten!K35,"- ")</f>
        <v xml:space="preserve">- </v>
      </c>
      <c r="I35" s="24" t="str">
        <f>IFERROR(Daten!H35/Daten!I35,"- ")</f>
        <v xml:space="preserve">- </v>
      </c>
      <c r="J35" s="24" t="str">
        <f>IFERROR(Daten!J35/Daten!I35,"- ")</f>
        <v xml:space="preserve">- </v>
      </c>
      <c r="K35" s="25" t="str">
        <f>IFERROR(Daten!J35/Daten!H35,"- ")</f>
        <v xml:space="preserve">- </v>
      </c>
      <c r="L35" s="46">
        <f>IFERROR(Daten!L35/Daten!O35,"- ")</f>
        <v>16.89855072463768</v>
      </c>
      <c r="M35" s="24">
        <f>IFERROR(Daten!L35/Daten!M35,"- ")</f>
        <v>25.911111111111111</v>
      </c>
      <c r="N35" s="24">
        <f>IFERROR(Daten!N35/Daten!M35,"- ")</f>
        <v>38.711111111111109</v>
      </c>
      <c r="O35" s="24">
        <f>IFERROR(Daten!N35/Daten!L35,"- ")</f>
        <v>1.4939965694682675</v>
      </c>
    </row>
    <row r="36" spans="2:15" ht="18.75" customHeight="1" x14ac:dyDescent="0.45">
      <c r="B36" s="120"/>
      <c r="C36" s="18" t="s">
        <v>40</v>
      </c>
      <c r="D36" s="40">
        <f>IFERROR(Daten!D36/Daten!G36,"- ")</f>
        <v>17.349937733499377</v>
      </c>
      <c r="E36" s="40">
        <f>IFERROR(Daten!D36/Daten!E36,"- ")</f>
        <v>28.666666666666668</v>
      </c>
      <c r="F36" s="40">
        <f>IFERROR(Daten!F36/Daten!E36,"- ")</f>
        <v>44.611111111111114</v>
      </c>
      <c r="G36" s="41">
        <f>IFERROR(Daten!F36/Daten!D36,"- ")</f>
        <v>1.556201550387597</v>
      </c>
      <c r="H36" s="40" t="str">
        <f>IFERROR(Daten!H36/Daten!K36,"- ")</f>
        <v xml:space="preserve">- </v>
      </c>
      <c r="I36" s="40" t="str">
        <f>IFERROR(Daten!H36/Daten!I36,"- ")</f>
        <v xml:space="preserve">- </v>
      </c>
      <c r="J36" s="40" t="str">
        <f>IFERROR(Daten!J36/Daten!I36,"- ")</f>
        <v xml:space="preserve">- </v>
      </c>
      <c r="K36" s="41" t="str">
        <f>IFERROR(Daten!J36/Daten!H36,"- ")</f>
        <v xml:space="preserve">- </v>
      </c>
      <c r="L36" s="50">
        <f>IFERROR(Daten!L36/Daten!O36,"- ")</f>
        <v>17.349937733499377</v>
      </c>
      <c r="M36" s="40">
        <f>IFERROR(Daten!L36/Daten!M36,"- ")</f>
        <v>28.666666666666668</v>
      </c>
      <c r="N36" s="40">
        <f>IFERROR(Daten!N36/Daten!M36,"- ")</f>
        <v>44.611111111111114</v>
      </c>
      <c r="O36" s="40">
        <f>IFERROR(Daten!N36/Daten!L36,"- ")</f>
        <v>1.556201550387597</v>
      </c>
    </row>
    <row r="37" spans="2:15" ht="18.75" customHeight="1" x14ac:dyDescent="0.45">
      <c r="B37" s="120"/>
      <c r="C37" s="7" t="s">
        <v>16</v>
      </c>
      <c r="D37" s="26">
        <f>IFERROR(Daten!D37/Daten!G37,"- ")</f>
        <v>15.694827941479497</v>
      </c>
      <c r="E37" s="26">
        <f>IFERROR(Daten!D37/Daten!E37,"- ")</f>
        <v>23.122950819672131</v>
      </c>
      <c r="F37" s="26">
        <f>IFERROR(Daten!F37/Daten!E37,"- ")</f>
        <v>38.786885245901637</v>
      </c>
      <c r="G37" s="27">
        <f>IFERROR(Daten!F37/Daten!D37,"- ")</f>
        <v>1.6774193548387097</v>
      </c>
      <c r="H37" s="26">
        <f>IFERROR(Daten!H37/Daten!K37,"- ")</f>
        <v>13.177718832891244</v>
      </c>
      <c r="I37" s="26">
        <f>IFERROR(Daten!H37/Daten!I37,"- ")</f>
        <v>21.647058823529413</v>
      </c>
      <c r="J37" s="26">
        <f>IFERROR(Daten!J37/Daten!I37,"- ")</f>
        <v>43.294117647058826</v>
      </c>
      <c r="K37" s="27">
        <f>IFERROR(Daten!J37/Daten!H37,"- ")</f>
        <v>2</v>
      </c>
      <c r="L37" s="47">
        <f>IFERROR(Daten!L37/Daten!O37,"- ")</f>
        <v>15.35634028892456</v>
      </c>
      <c r="M37" s="26">
        <f>IFERROR(Daten!L37/Daten!M37,"- ")</f>
        <v>22.942446043165468</v>
      </c>
      <c r="N37" s="26">
        <f>IFERROR(Daten!N37/Daten!M37,"- ")</f>
        <v>39.338129496402878</v>
      </c>
      <c r="O37" s="26">
        <f>IFERROR(Daten!N37/Daten!L37,"- ")</f>
        <v>1.7146440890561305</v>
      </c>
    </row>
    <row r="38" spans="2:15" ht="18.75" customHeight="1" x14ac:dyDescent="0.45">
      <c r="B38" s="120"/>
      <c r="C38" s="19" t="s">
        <v>41</v>
      </c>
      <c r="D38" s="42">
        <f>IFERROR(Daten!D38/Daten!G38,"- ")</f>
        <v>7.1428571428571432</v>
      </c>
      <c r="E38" s="28"/>
      <c r="F38" s="29"/>
      <c r="G38" s="43">
        <f>IFERROR(Daten!F38/Daten!D38,"- ")</f>
        <v>3.5</v>
      </c>
      <c r="H38" s="42" t="str">
        <f>IFERROR(Daten!H38/Daten!K38,"- ")</f>
        <v xml:space="preserve">- </v>
      </c>
      <c r="I38" s="28"/>
      <c r="J38" s="29"/>
      <c r="K38" s="43" t="str">
        <f>IFERROR(Daten!J38/Daten!H38,"- ")</f>
        <v xml:space="preserve">- </v>
      </c>
      <c r="L38" s="51">
        <f>IFERROR(Daten!L38/Daten!O38,"- ")</f>
        <v>7.1428571428571432</v>
      </c>
      <c r="M38" s="28"/>
      <c r="N38" s="29"/>
      <c r="O38" s="42">
        <f>IFERROR(Daten!N38/Daten!L38,"- ")</f>
        <v>3.5</v>
      </c>
    </row>
    <row r="39" spans="2:15" ht="18.75" customHeight="1" x14ac:dyDescent="0.45">
      <c r="B39" s="120"/>
      <c r="C39" s="17" t="s">
        <v>18</v>
      </c>
      <c r="D39" s="24">
        <f>IFERROR(Daten!D39/Daten!G39,"- ")</f>
        <v>11.732329084588644</v>
      </c>
      <c r="E39" s="30"/>
      <c r="F39" s="31"/>
      <c r="G39" s="25">
        <f>IFERROR(Daten!F39/Daten!D39,"- ")</f>
        <v>2.0259259259259261</v>
      </c>
      <c r="H39" s="24" t="str">
        <f>IFERROR(Daten!H39/Daten!K39,"- ")</f>
        <v xml:space="preserve">- </v>
      </c>
      <c r="I39" s="30"/>
      <c r="J39" s="31"/>
      <c r="K39" s="25" t="str">
        <f>IFERROR(Daten!J39/Daten!H39,"- ")</f>
        <v xml:space="preserve">- </v>
      </c>
      <c r="L39" s="46">
        <f>IFERROR(Daten!L39/Daten!O39,"- ")</f>
        <v>11.732329084588644</v>
      </c>
      <c r="M39" s="30"/>
      <c r="N39" s="31"/>
      <c r="O39" s="24">
        <f>IFERROR(Daten!N39/Daten!L39,"- ")</f>
        <v>2.0259259259259261</v>
      </c>
    </row>
    <row r="40" spans="2:15" ht="18.75" customHeight="1" x14ac:dyDescent="0.45">
      <c r="B40" s="120"/>
      <c r="C40" s="18" t="s">
        <v>42</v>
      </c>
      <c r="D40" s="40">
        <f>IFERROR(Daten!D40/Daten!G40,"- ")</f>
        <v>22.474747474747474</v>
      </c>
      <c r="E40" s="30"/>
      <c r="F40" s="31"/>
      <c r="G40" s="41">
        <f>IFERROR(Daten!F40/Daten!D40,"- ")</f>
        <v>1.1123595505617978</v>
      </c>
      <c r="H40" s="40" t="str">
        <f>IFERROR(Daten!H40/Daten!K40,"- ")</f>
        <v xml:space="preserve">- </v>
      </c>
      <c r="I40" s="30"/>
      <c r="J40" s="31"/>
      <c r="K40" s="41" t="str">
        <f>IFERROR(Daten!J40/Daten!H40,"- ")</f>
        <v xml:space="preserve">- </v>
      </c>
      <c r="L40" s="50">
        <f>IFERROR(Daten!L40/Daten!O40,"- ")</f>
        <v>22.474747474747474</v>
      </c>
      <c r="M40" s="30"/>
      <c r="N40" s="31"/>
      <c r="O40" s="40">
        <f>IFERROR(Daten!N40/Daten!L40,"- ")</f>
        <v>1.1123595505617978</v>
      </c>
    </row>
    <row r="41" spans="2:15" ht="18.75" customHeight="1" x14ac:dyDescent="0.45">
      <c r="B41" s="120"/>
      <c r="C41" s="7" t="s">
        <v>19</v>
      </c>
      <c r="D41" s="26">
        <f>IFERROR(Daten!D41/Daten!G41,"- ")</f>
        <v>12.067415730337077</v>
      </c>
      <c r="E41" s="32"/>
      <c r="F41" s="33"/>
      <c r="G41" s="27">
        <f>IFERROR(Daten!F41/Daten!D41,"- ")</f>
        <v>1.9925512104283054</v>
      </c>
      <c r="H41" s="26" t="str">
        <f>IFERROR(Daten!H41/Daten!K41,"- ")</f>
        <v xml:space="preserve">- </v>
      </c>
      <c r="I41" s="32"/>
      <c r="J41" s="33"/>
      <c r="K41" s="27" t="str">
        <f>IFERROR(Daten!J41/Daten!H41,"- ")</f>
        <v xml:space="preserve">- </v>
      </c>
      <c r="L41" s="47">
        <f>IFERROR(Daten!L41/Daten!O41,"- ")</f>
        <v>12.067415730337077</v>
      </c>
      <c r="M41" s="32"/>
      <c r="N41" s="33"/>
      <c r="O41" s="26">
        <f>IFERROR(Daten!N41/Daten!L41,"- ")</f>
        <v>1.9925512104283054</v>
      </c>
    </row>
    <row r="42" spans="2:15" ht="18.75" customHeight="1" x14ac:dyDescent="0.45">
      <c r="B42" s="120"/>
      <c r="C42" s="8" t="s">
        <v>20</v>
      </c>
      <c r="D42" s="26">
        <f>IFERROR(Daten!D42/Daten!G42,"- ")</f>
        <v>4.9492635024549916</v>
      </c>
      <c r="E42" s="26">
        <f>IFERROR(Daten!D42/Daten!E42,"- ")</f>
        <v>9.3333333333333339</v>
      </c>
      <c r="F42" s="26">
        <f>IFERROR(Daten!F42/Daten!E42,"- ")</f>
        <v>50.916666666666664</v>
      </c>
      <c r="G42" s="27">
        <f>IFERROR(Daten!F42/Daten!D42,"- ")</f>
        <v>5.4553571428571432</v>
      </c>
      <c r="H42" s="26" t="str">
        <f>IFERROR(Daten!H42/Daten!K42,"- ")</f>
        <v xml:space="preserve">- </v>
      </c>
      <c r="I42" s="26" t="str">
        <f>IFERROR(Daten!H42/Daten!I42,"- ")</f>
        <v xml:space="preserve">- </v>
      </c>
      <c r="J42" s="26" t="str">
        <f>IFERROR(Daten!J42/Daten!I42,"- ")</f>
        <v xml:space="preserve">- </v>
      </c>
      <c r="K42" s="27" t="str">
        <f>IFERROR(Daten!J42/Daten!H42,"- ")</f>
        <v xml:space="preserve">- </v>
      </c>
      <c r="L42" s="47">
        <f>IFERROR(Daten!L42/Daten!O42,"- ")</f>
        <v>4.9492635024549916</v>
      </c>
      <c r="M42" s="26">
        <f>IFERROR(Daten!L42/Daten!M42,"- ")</f>
        <v>9.3333333333333339</v>
      </c>
      <c r="N42" s="26">
        <f>IFERROR(Daten!N42/Daten!M42,"- ")</f>
        <v>50.916666666666664</v>
      </c>
      <c r="O42" s="26">
        <f>IFERROR(Daten!N42/Daten!L42,"- ")</f>
        <v>5.4553571428571432</v>
      </c>
    </row>
    <row r="43" spans="2:15" ht="18.75" customHeight="1" x14ac:dyDescent="0.45">
      <c r="B43" s="120"/>
      <c r="C43" s="7" t="s">
        <v>23</v>
      </c>
      <c r="D43" s="26">
        <f>IFERROR(Daten!D43/Daten!G43,"- ")</f>
        <v>15.320295164869188</v>
      </c>
      <c r="E43" s="26" t="str">
        <f>IFERROR(Daten!D43/Daten!E43,"- ")</f>
        <v xml:space="preserve">- </v>
      </c>
      <c r="F43" s="26" t="str">
        <f>IFERROR(Daten!F43/Daten!E43,"- ")</f>
        <v xml:space="preserve">- </v>
      </c>
      <c r="G43" s="27">
        <f>IFERROR(Daten!F43/Daten!D43,"- ")</f>
        <v>1.6969807202619134</v>
      </c>
      <c r="H43" s="26">
        <f>IFERROR(Daten!H43/Daten!K43,"- ")</f>
        <v>14.071344229693617</v>
      </c>
      <c r="I43" s="26" t="str">
        <f>IFERROR(Daten!H43/Daten!I43,"- ")</f>
        <v xml:space="preserve">- </v>
      </c>
      <c r="J43" s="26" t="str">
        <f>IFERROR(Daten!J43/Daten!I43,"- ")</f>
        <v xml:space="preserve">- </v>
      </c>
      <c r="K43" s="27">
        <f>IFERROR(Daten!J43/Daten!H43,"- ")</f>
        <v>1.8030050083472453</v>
      </c>
      <c r="L43" s="47">
        <f>IFERROR(Daten!L43/Daten!O43,"- ")</f>
        <v>15.187855862505272</v>
      </c>
      <c r="M43" s="26" t="str">
        <f>IFERROR(Daten!L43/Daten!M43,"- ")</f>
        <v xml:space="preserve">- </v>
      </c>
      <c r="N43" s="26" t="str">
        <f>IFERROR(Daten!N43/Daten!M43,"- ")</f>
        <v xml:space="preserve">- </v>
      </c>
      <c r="O43" s="26">
        <f>IFERROR(Daten!N43/Daten!L43,"- ")</f>
        <v>1.7073970805314089</v>
      </c>
    </row>
    <row r="44" spans="2:15" ht="18.75" customHeight="1" x14ac:dyDescent="0.45">
      <c r="B44" s="120"/>
      <c r="C44" s="19" t="s">
        <v>25</v>
      </c>
      <c r="D44" s="42">
        <f>IFERROR(Daten!D44/Daten!G44,"- ")</f>
        <v>32.195571955719558</v>
      </c>
      <c r="E44" s="42">
        <f>IFERROR(Daten!D44/Daten!E44,"- ")</f>
        <v>19.388888888888889</v>
      </c>
      <c r="F44" s="42">
        <f>IFERROR(Daten!F44/Daten!E44,"- ")</f>
        <v>15.055555555555555</v>
      </c>
      <c r="G44" s="43">
        <f>IFERROR(Daten!F44/Daten!D44,"- ")</f>
        <v>0.77650429799426934</v>
      </c>
      <c r="H44" s="42">
        <f>IFERROR(Daten!H44/Daten!K44,"- ")</f>
        <v>10.670731707317074</v>
      </c>
      <c r="I44" s="42">
        <f>IFERROR(Daten!H44/Daten!I44,"- ")</f>
        <v>17.5</v>
      </c>
      <c r="J44" s="42">
        <f>IFERROR(Daten!J44/Daten!I44,"- ")</f>
        <v>41</v>
      </c>
      <c r="K44" s="43">
        <f>IFERROR(Daten!J44/Daten!H44,"- ")</f>
        <v>2.342857142857143</v>
      </c>
      <c r="L44" s="51">
        <f>IFERROR(Daten!L44/Daten!O44,"- ")</f>
        <v>27.195467422096318</v>
      </c>
      <c r="M44" s="42">
        <f>IFERROR(Daten!L44/Daten!M44,"- ")</f>
        <v>19.2</v>
      </c>
      <c r="N44" s="42">
        <f>IFERROR(Daten!N44/Daten!M44,"- ")</f>
        <v>17.649999999999999</v>
      </c>
      <c r="O44" s="42">
        <f>IFERROR(Daten!N44/Daten!L44,"- ")</f>
        <v>0.91927083333333337</v>
      </c>
    </row>
    <row r="45" spans="2:15" ht="18.75" customHeight="1" x14ac:dyDescent="0.45">
      <c r="B45" s="120"/>
      <c r="C45" s="17" t="s">
        <v>27</v>
      </c>
      <c r="D45" s="24" t="str">
        <f>IFERROR(Daten!D45/Daten!G45,"- ")</f>
        <v xml:space="preserve">- </v>
      </c>
      <c r="E45" s="24">
        <f>IFERROR(Daten!D45/Daten!E45,"- ")</f>
        <v>9</v>
      </c>
      <c r="F45" s="24">
        <f>IFERROR(Daten!F45/Daten!E45,"- ")</f>
        <v>0</v>
      </c>
      <c r="G45" s="25">
        <f>IFERROR(Daten!F45/Daten!D45,"- ")</f>
        <v>0</v>
      </c>
      <c r="H45" s="24" t="str">
        <f>IFERROR(Daten!H45/Daten!K45,"- ")</f>
        <v xml:space="preserve">- </v>
      </c>
      <c r="I45" s="24" t="str">
        <f>IFERROR(Daten!H45/Daten!I45,"- ")</f>
        <v xml:space="preserve">- </v>
      </c>
      <c r="J45" s="24" t="str">
        <f>IFERROR(Daten!J45/Daten!I45,"- ")</f>
        <v xml:space="preserve">- </v>
      </c>
      <c r="K45" s="25" t="str">
        <f>IFERROR(Daten!J45/Daten!H45,"- ")</f>
        <v xml:space="preserve">- </v>
      </c>
      <c r="L45" s="46" t="str">
        <f>IFERROR(Daten!L45/Daten!O45,"- ")</f>
        <v xml:space="preserve">- </v>
      </c>
      <c r="M45" s="24">
        <f>IFERROR(Daten!L45/Daten!M45,"- ")</f>
        <v>9</v>
      </c>
      <c r="N45" s="24">
        <f>IFERROR(Daten!N45/Daten!M45,"- ")</f>
        <v>0</v>
      </c>
      <c r="O45" s="24">
        <f>IFERROR(Daten!N45/Daten!L45,"- ")</f>
        <v>0</v>
      </c>
    </row>
    <row r="46" spans="2:15" ht="18.75" customHeight="1" x14ac:dyDescent="0.45">
      <c r="B46" s="120"/>
      <c r="C46" s="17" t="s">
        <v>32</v>
      </c>
      <c r="D46" s="24">
        <f>IFERROR(Daten!D46/Daten!G46,"- ")</f>
        <v>14.125</v>
      </c>
      <c r="E46" s="24">
        <f>IFERROR(Daten!D46/Daten!E46,"- ")</f>
        <v>22.6</v>
      </c>
      <c r="F46" s="24">
        <f>IFERROR(Daten!F46/Daten!E46,"- ")</f>
        <v>32</v>
      </c>
      <c r="G46" s="25">
        <f>IFERROR(Daten!F46/Daten!D46,"- ")</f>
        <v>1.415929203539823</v>
      </c>
      <c r="H46" s="24" t="str">
        <f>IFERROR(Daten!H46/Daten!K46,"- ")</f>
        <v xml:space="preserve">- </v>
      </c>
      <c r="I46" s="24" t="str">
        <f>IFERROR(Daten!H46/Daten!I46,"- ")</f>
        <v xml:space="preserve">- </v>
      </c>
      <c r="J46" s="24" t="str">
        <f>IFERROR(Daten!J46/Daten!I46,"- ")</f>
        <v xml:space="preserve">- </v>
      </c>
      <c r="K46" s="25" t="str">
        <f>IFERROR(Daten!J46/Daten!H46,"- ")</f>
        <v xml:space="preserve">- </v>
      </c>
      <c r="L46" s="46">
        <f>IFERROR(Daten!L46/Daten!O46,"- ")</f>
        <v>0</v>
      </c>
      <c r="M46" s="24" t="str">
        <f>IFERROR(Daten!L46/Daten!M46,"- ")</f>
        <v xml:space="preserve">- </v>
      </c>
      <c r="N46" s="24" t="str">
        <f>IFERROR(Daten!N46/Daten!M46,"- ")</f>
        <v xml:space="preserve">- </v>
      </c>
      <c r="O46" s="24" t="str">
        <f>IFERROR(Daten!N46/Daten!L46,"- ")</f>
        <v xml:space="preserve">- </v>
      </c>
    </row>
    <row r="47" spans="2:15" ht="18.75" customHeight="1" x14ac:dyDescent="0.45">
      <c r="B47" s="120"/>
      <c r="C47" s="17" t="s">
        <v>33</v>
      </c>
      <c r="D47" s="24">
        <f>IFERROR(Daten!D47/Daten!G47,"- ")</f>
        <v>18.158168574401667</v>
      </c>
      <c r="E47" s="24">
        <f>IFERROR(Daten!D47/Daten!E47,"- ")</f>
        <v>16.61904761904762</v>
      </c>
      <c r="F47" s="24">
        <f>IFERROR(Daten!F47/Daten!E47,"- ")</f>
        <v>20.61904761904762</v>
      </c>
      <c r="G47" s="25">
        <f>IFERROR(Daten!F47/Daten!D47,"- ")</f>
        <v>1.2406876790830945</v>
      </c>
      <c r="H47" s="24" t="str">
        <f>IFERROR(Daten!H47/Daten!K47,"- ")</f>
        <v xml:space="preserve">- </v>
      </c>
      <c r="I47" s="24" t="str">
        <f>IFERROR(Daten!H47/Daten!I47,"- ")</f>
        <v xml:space="preserve">- </v>
      </c>
      <c r="J47" s="24" t="str">
        <f>IFERROR(Daten!J47/Daten!I47,"- ")</f>
        <v xml:space="preserve">- </v>
      </c>
      <c r="K47" s="25" t="str">
        <f>IFERROR(Daten!J47/Daten!H47,"- ")</f>
        <v xml:space="preserve">- </v>
      </c>
      <c r="L47" s="46">
        <f>IFERROR(Daten!L47/Daten!O47,"- ")</f>
        <v>18.158168574401667</v>
      </c>
      <c r="M47" s="24">
        <f>IFERROR(Daten!L47/Daten!M47,"- ")</f>
        <v>16.61904761904762</v>
      </c>
      <c r="N47" s="24">
        <f>IFERROR(Daten!N47/Daten!M47,"- ")</f>
        <v>20.61904761904762</v>
      </c>
      <c r="O47" s="24">
        <f>IFERROR(Daten!N47/Daten!L47,"- ")</f>
        <v>1.2406876790830945</v>
      </c>
    </row>
    <row r="48" spans="2:15" ht="18.75" customHeight="1" x14ac:dyDescent="0.45">
      <c r="B48" s="120"/>
      <c r="C48" s="18" t="s">
        <v>34</v>
      </c>
      <c r="D48" s="40">
        <f>IFERROR(Daten!D48/Daten!G48,"- ")</f>
        <v>17.620286085825747</v>
      </c>
      <c r="E48" s="40">
        <f>IFERROR(Daten!D48/Daten!E48,"- ")</f>
        <v>12.904761904761905</v>
      </c>
      <c r="F48" s="40">
        <f>IFERROR(Daten!F48/Daten!E48,"- ")</f>
        <v>16.61904761904762</v>
      </c>
      <c r="G48" s="41">
        <f>IFERROR(Daten!F48/Daten!D48,"- ")</f>
        <v>1.2878228782287824</v>
      </c>
      <c r="H48" s="40" t="str">
        <f>IFERROR(Daten!H48/Daten!K48,"- ")</f>
        <v xml:space="preserve">- </v>
      </c>
      <c r="I48" s="40" t="str">
        <f>IFERROR(Daten!H48/Daten!I48,"- ")</f>
        <v xml:space="preserve">- </v>
      </c>
      <c r="J48" s="40" t="str">
        <f>IFERROR(Daten!J48/Daten!I48,"- ")</f>
        <v xml:space="preserve">- </v>
      </c>
      <c r="K48" s="41" t="str">
        <f>IFERROR(Daten!J48/Daten!H48,"- ")</f>
        <v xml:space="preserve">- </v>
      </c>
      <c r="L48" s="50">
        <f>IFERROR(Daten!L48/Daten!O48,"- ")</f>
        <v>17.620286085825747</v>
      </c>
      <c r="M48" s="40">
        <f>IFERROR(Daten!L48/Daten!M48,"- ")</f>
        <v>12.904761904761905</v>
      </c>
      <c r="N48" s="40">
        <f>IFERROR(Daten!N48/Daten!M48,"- ")</f>
        <v>16.61904761904762</v>
      </c>
      <c r="O48" s="40">
        <f>IFERROR(Daten!N48/Daten!L48,"- ")</f>
        <v>1.2878228782287824</v>
      </c>
    </row>
    <row r="49" spans="2:15" ht="18.75" customHeight="1" x14ac:dyDescent="0.45">
      <c r="B49" s="120"/>
      <c r="C49" s="7" t="s">
        <v>35</v>
      </c>
      <c r="D49" s="26">
        <f>IFERROR(Daten!D49/Daten!G49,"- ")</f>
        <v>19.434348023625624</v>
      </c>
      <c r="E49" s="26">
        <f>IFERROR(Daten!D49/Daten!E49,"- ")</f>
        <v>15.842592592592593</v>
      </c>
      <c r="F49" s="26">
        <f>IFERROR(Daten!F49/Daten!E49,"- ")</f>
        <v>18.472222222222221</v>
      </c>
      <c r="G49" s="27">
        <f>IFERROR(Daten!F49/Daten!D49,"- ")</f>
        <v>1.1659848042080654</v>
      </c>
      <c r="H49" s="26">
        <f>IFERROR(Daten!H49/Daten!K49,"- ")</f>
        <v>10.670731707317074</v>
      </c>
      <c r="I49" s="26">
        <f>IFERROR(Daten!H49/Daten!I49,"- ")</f>
        <v>17.5</v>
      </c>
      <c r="J49" s="26">
        <f>IFERROR(Daten!J49/Daten!I49,"- ")</f>
        <v>41</v>
      </c>
      <c r="K49" s="27">
        <f>IFERROR(Daten!J49/Daten!H49,"- ")</f>
        <v>2.342857142857143</v>
      </c>
      <c r="L49" s="47">
        <f>IFERROR(Daten!L49/Daten!O49,"- ")</f>
        <v>19.119579500657029</v>
      </c>
      <c r="M49" s="26">
        <f>IFERROR(Daten!L49/Daten!M49,"- ")</f>
        <v>15.872727272727273</v>
      </c>
      <c r="N49" s="26">
        <f>IFERROR(Daten!N49/Daten!M49,"- ")</f>
        <v>18.881818181818183</v>
      </c>
      <c r="O49" s="26">
        <f>IFERROR(Daten!N49/Daten!L49,"- ")</f>
        <v>1.1895761741122566</v>
      </c>
    </row>
    <row r="50" spans="2:15" ht="19.5" customHeight="1" thickBot="1" x14ac:dyDescent="0.5">
      <c r="B50" s="121"/>
      <c r="C50" s="13" t="s">
        <v>36</v>
      </c>
      <c r="D50" s="36">
        <f>IFERROR(Daten!D50/Daten!G50,"- ")</f>
        <v>16.130751215340219</v>
      </c>
      <c r="E50" s="36" t="str">
        <f>IFERROR(Daten!D50/Daten!E50,"- ")</f>
        <v xml:space="preserve">- </v>
      </c>
      <c r="F50" s="36" t="str">
        <f>IFERROR(Daten!F50/Daten!E50,"- ")</f>
        <v xml:space="preserve">- </v>
      </c>
      <c r="G50" s="37">
        <f>IFERROR(Daten!F50/Daten!D50,"- ")</f>
        <v>1.5709529754473575</v>
      </c>
      <c r="H50" s="36">
        <f>IFERROR(Daten!H50/Daten!K50,"- ")</f>
        <v>13.828066037191503</v>
      </c>
      <c r="I50" s="36" t="str">
        <f>IFERROR(Daten!H50/Daten!I50,"- ")</f>
        <v xml:space="preserve">- </v>
      </c>
      <c r="J50" s="36" t="str">
        <f>IFERROR(Daten!J50/Daten!I50,"- ")</f>
        <v xml:space="preserve">- </v>
      </c>
      <c r="K50" s="37">
        <f>IFERROR(Daten!J50/Daten!H50,"- ")</f>
        <v>1.8328075709779179</v>
      </c>
      <c r="L50" s="48">
        <f>IFERROR(Daten!L50/Daten!O50,"- ")</f>
        <v>15.916497837251162</v>
      </c>
      <c r="M50" s="36" t="str">
        <f>IFERROR(Daten!L50/Daten!M50,"- ")</f>
        <v xml:space="preserve">- </v>
      </c>
      <c r="N50" s="36" t="str">
        <f>IFERROR(Daten!N50/Daten!M50,"- ")</f>
        <v xml:space="preserve">- </v>
      </c>
      <c r="O50" s="36">
        <f>IFERROR(Daten!N50/Daten!L50,"- ")</f>
        <v>1.5921203621063369</v>
      </c>
    </row>
    <row r="51" spans="2:15" ht="18.75" customHeight="1" x14ac:dyDescent="0.45">
      <c r="B51" s="119" t="s">
        <v>43</v>
      </c>
      <c r="C51" s="20" t="s">
        <v>12</v>
      </c>
      <c r="D51" s="44">
        <f>IFERROR(Daten!D51/Daten!G51,"- ")</f>
        <v>14.610400149867512</v>
      </c>
      <c r="E51" s="44">
        <f>IFERROR(Daten!D51/Daten!E51,"- ")</f>
        <v>19.794449262792714</v>
      </c>
      <c r="F51" s="44">
        <f>IFERROR(Daten!F51/Daten!E51,"- ")</f>
        <v>32.279427583368609</v>
      </c>
      <c r="G51" s="45">
        <f>IFERROR(Daten!F51/Daten!D51,"- ")</f>
        <v>1.6307312800080622</v>
      </c>
      <c r="H51" s="44">
        <f>IFERROR(Daten!H51/Daten!K51,"- ")</f>
        <v>15.192883340066054</v>
      </c>
      <c r="I51" s="44">
        <f>IFERROR(Daten!H51/Daten!I51,"- ")</f>
        <v>21.539748953974897</v>
      </c>
      <c r="J51" s="44">
        <f>IFERROR(Daten!J51/Daten!I51,"- ")</f>
        <v>32.896652725941422</v>
      </c>
      <c r="K51" s="45">
        <f>IFERROR(Daten!J51/Daten!H51,"- ")</f>
        <v>1.5272533025446775</v>
      </c>
      <c r="L51" s="52">
        <f>IFERROR(Daten!L51/Daten!O51,"- ")</f>
        <v>14.714227363933666</v>
      </c>
      <c r="M51" s="44">
        <f>IFERROR(Daten!L51/Daten!M51,"- ")</f>
        <v>20.0941091954023</v>
      </c>
      <c r="N51" s="44">
        <f>IFERROR(Daten!N51/Daten!M51,"- ")</f>
        <v>32.38540230253161</v>
      </c>
      <c r="O51" s="44">
        <f>IFERROR(Daten!N51/Daten!L51,"- ")</f>
        <v>1.6116863896580029</v>
      </c>
    </row>
    <row r="52" spans="2:15" ht="18.75" customHeight="1" x14ac:dyDescent="0.45">
      <c r="B52" s="120"/>
      <c r="C52" s="21" t="s">
        <v>16</v>
      </c>
      <c r="D52" s="26">
        <f>IFERROR(Daten!D52/Daten!G52,"- ")</f>
        <v>12.064167356082057</v>
      </c>
      <c r="E52" s="26">
        <f>IFERROR(Daten!D52/Daten!E52,"- ")</f>
        <v>21.617561683599419</v>
      </c>
      <c r="F52" s="26">
        <f>IFERROR(Daten!F52/Daten!E52,"- ")</f>
        <v>43.198728293651392</v>
      </c>
      <c r="G52" s="27">
        <f>IFERROR(Daten!F52/Daten!D52,"- ")</f>
        <v>1.9983164117174668</v>
      </c>
      <c r="H52" s="26">
        <f>IFERROR(Daten!H52/Daten!K52,"- ")</f>
        <v>12.462247167736358</v>
      </c>
      <c r="I52" s="26">
        <f>IFERROR(Daten!H52/Daten!I52,"- ")</f>
        <v>21.024169184290031</v>
      </c>
      <c r="J52" s="26">
        <f>IFERROR(Daten!J52/Daten!I52,"- ")</f>
        <v>40.508041384125768</v>
      </c>
      <c r="K52" s="27">
        <f>IFERROR(Daten!J52/Daten!H52,"- ")</f>
        <v>1.9267368441077206</v>
      </c>
      <c r="L52" s="47">
        <f>IFERROR(Daten!L52/Daten!O52,"- ")</f>
        <v>12.13758819118952</v>
      </c>
      <c r="M52" s="26">
        <f>IFERROR(Daten!L52/Daten!M52,"- ")</f>
        <v>21.502633118782914</v>
      </c>
      <c r="N52" s="26">
        <f>IFERROR(Daten!N52/Daten!M52,"- ")</f>
        <v>42.677594667523252</v>
      </c>
      <c r="O52" s="26">
        <f>IFERROR(Daten!N52/Daten!L52,"- ")</f>
        <v>1.9847613281483956</v>
      </c>
    </row>
    <row r="53" spans="2:15" ht="18.75" customHeight="1" x14ac:dyDescent="0.45">
      <c r="B53" s="120"/>
      <c r="C53" s="21" t="s">
        <v>19</v>
      </c>
      <c r="D53" s="26">
        <f>IFERROR(Daten!D53/Daten!G53,"- ")</f>
        <v>12.406963057300864</v>
      </c>
      <c r="E53" s="34"/>
      <c r="F53" s="35"/>
      <c r="G53" s="27">
        <f>IFERROR(Daten!F53/Daten!D53,"- ")</f>
        <v>1.8033020171878187</v>
      </c>
      <c r="H53" s="26">
        <f>IFERROR(Daten!H53/Daten!K53,"- ")</f>
        <v>13.320217280446457</v>
      </c>
      <c r="I53" s="34"/>
      <c r="J53" s="35"/>
      <c r="K53" s="27">
        <f>IFERROR(Daten!J53/Daten!H53,"- ")</f>
        <v>1.5345659053899443</v>
      </c>
      <c r="L53" s="47">
        <f>IFERROR(Daten!L53/Daten!O53,"- ")</f>
        <v>12.554244239456327</v>
      </c>
      <c r="M53" s="34"/>
      <c r="N53" s="35"/>
      <c r="O53" s="26">
        <f>IFERROR(Daten!N53/Daten!L53,"- ")</f>
        <v>1.7573184840519693</v>
      </c>
    </row>
    <row r="54" spans="2:15" ht="18.75" customHeight="1" x14ac:dyDescent="0.45">
      <c r="B54" s="120"/>
      <c r="C54" s="15" t="s">
        <v>20</v>
      </c>
      <c r="D54" s="26">
        <f>IFERROR(Daten!D54/Daten!G54,"- ")</f>
        <v>3.0362264139485928</v>
      </c>
      <c r="E54" s="26">
        <f>IFERROR(Daten!D54/Daten!E54,"- ")</f>
        <v>5.5875000000000004</v>
      </c>
      <c r="F54" s="26">
        <f>IFERROR(Daten!F54/Daten!E54,"- ")</f>
        <v>40.650000018749999</v>
      </c>
      <c r="G54" s="27">
        <f>IFERROR(Daten!F54/Daten!D54,"- ")</f>
        <v>7.2751677885906041</v>
      </c>
      <c r="H54" s="26" t="str">
        <f>IFERROR(Daten!H54/Daten!K54,"- ")</f>
        <v xml:space="preserve">- </v>
      </c>
      <c r="I54" s="26" t="str">
        <f>IFERROR(Daten!H54/Daten!I54,"- ")</f>
        <v xml:space="preserve">- </v>
      </c>
      <c r="J54" s="26" t="str">
        <f>IFERROR(Daten!J54/Daten!I54,"- ")</f>
        <v xml:space="preserve">- </v>
      </c>
      <c r="K54" s="27" t="str">
        <f>IFERROR(Daten!J54/Daten!H54,"- ")</f>
        <v xml:space="preserve">- </v>
      </c>
      <c r="L54" s="47">
        <f>IFERROR(Daten!L54/Daten!O54,"- ")</f>
        <v>3.0362264139485928</v>
      </c>
      <c r="M54" s="26">
        <f>IFERROR(Daten!L54/Daten!M54,"- ")</f>
        <v>5.5875000000000004</v>
      </c>
      <c r="N54" s="26">
        <f>IFERROR(Daten!N54/Daten!M54,"- ")</f>
        <v>40.650000018749999</v>
      </c>
      <c r="O54" s="26">
        <f>IFERROR(Daten!N54/Daten!L54,"- ")</f>
        <v>7.2751677885906041</v>
      </c>
    </row>
    <row r="55" spans="2:15" ht="18.75" customHeight="1" x14ac:dyDescent="0.45">
      <c r="B55" s="120"/>
      <c r="C55" s="15" t="s">
        <v>22</v>
      </c>
      <c r="D55" s="26">
        <f>IFERROR(Daten!D55/Daten!G55,"- ")</f>
        <v>11.942967175511088</v>
      </c>
      <c r="E55" s="28"/>
      <c r="F55" s="29"/>
      <c r="G55" s="27">
        <f>IFERROR(Daten!F55/Daten!D55,"- ")</f>
        <v>1.8023850082793864</v>
      </c>
      <c r="H55" s="26">
        <f>IFERROR(Daten!H55/Daten!K55,"- ")</f>
        <v>6.7105408287069377</v>
      </c>
      <c r="I55" s="28"/>
      <c r="J55" s="29"/>
      <c r="K55" s="27">
        <f>IFERROR(Daten!J55/Daten!H55,"- ")</f>
        <v>3.2788461538461537</v>
      </c>
      <c r="L55" s="47">
        <f>IFERROR(Daten!L55/Daten!O55,"- ")</f>
        <v>11.230373001726258</v>
      </c>
      <c r="M55" s="28"/>
      <c r="N55" s="29"/>
      <c r="O55" s="26">
        <f>IFERROR(Daten!N55/Daten!L55,"- ")</f>
        <v>1.9225352110485132</v>
      </c>
    </row>
    <row r="56" spans="2:15" ht="18.75" customHeight="1" x14ac:dyDescent="0.45">
      <c r="B56" s="120"/>
      <c r="C56" s="7" t="s">
        <v>23</v>
      </c>
      <c r="D56" s="26">
        <f>IFERROR(Daten!D56/Daten!G56,"- ")</f>
        <v>12.65443138273686</v>
      </c>
      <c r="E56" s="32"/>
      <c r="F56" s="33"/>
      <c r="G56" s="27">
        <f>IFERROR(Daten!F56/Daten!D56,"- ")</f>
        <v>1.8740413160303449</v>
      </c>
      <c r="H56" s="26">
        <f>IFERROR(Daten!H56/Daten!K56,"- ")</f>
        <v>13.422480309213739</v>
      </c>
      <c r="I56" s="32"/>
      <c r="J56" s="33"/>
      <c r="K56" s="27">
        <f>IFERROR(Daten!J56/Daten!H56,"- ")</f>
        <v>1.737941260361384</v>
      </c>
      <c r="L56" s="47">
        <f>IFERROR(Daten!L56/Daten!O56,"- ")</f>
        <v>12.788452890336998</v>
      </c>
      <c r="M56" s="32"/>
      <c r="N56" s="33"/>
      <c r="O56" s="26">
        <f>IFERROR(Daten!N56/Daten!L56,"- ")</f>
        <v>1.8491149663697108</v>
      </c>
    </row>
    <row r="57" spans="2:15" ht="18.75" customHeight="1" x14ac:dyDescent="0.45">
      <c r="B57" s="120"/>
      <c r="C57" s="7" t="s">
        <v>35</v>
      </c>
      <c r="D57" s="26">
        <f>IFERROR(Daten!D57/Daten!G57,"- ")</f>
        <v>19.556280637112174</v>
      </c>
      <c r="E57" s="26">
        <f>IFERROR(Daten!D57/Daten!E57,"- ")</f>
        <v>17.726765799256505</v>
      </c>
      <c r="F57" s="26">
        <f>IFERROR(Daten!F57/Daten!E57,"- ")</f>
        <v>19.545561565885254</v>
      </c>
      <c r="G57" s="27">
        <f>IFERROR(Daten!F57/Daten!D57,"- ")</f>
        <v>1.1026016695445389</v>
      </c>
      <c r="H57" s="26">
        <f>IFERROR(Daten!H57/Daten!K57,"- ")</f>
        <v>16.976823002934413</v>
      </c>
      <c r="I57" s="26">
        <f>IFERROR(Daten!H57/Daten!I57,"- ")</f>
        <v>15.576271186440678</v>
      </c>
      <c r="J57" s="26">
        <f>IFERROR(Daten!J57/Daten!I57,"- ")</f>
        <v>19.873598610516158</v>
      </c>
      <c r="K57" s="27">
        <f>IFERROR(Daten!J57/Daten!H57,"- ")</f>
        <v>1.2758893558438011</v>
      </c>
      <c r="L57" s="47">
        <f>IFERROR(Daten!L57/Daten!O57,"- ")</f>
        <v>18.995957226953017</v>
      </c>
      <c r="M57" s="26">
        <f>IFERROR(Daten!L57/Daten!M57,"- ")</f>
        <v>17.264040846097739</v>
      </c>
      <c r="N57" s="26">
        <f>IFERROR(Daten!N57/Daten!M57,"- ")</f>
        <v>19.616145758566596</v>
      </c>
      <c r="O57" s="26">
        <f>IFERROR(Daten!N57/Daten!L57,"- ")</f>
        <v>1.1362430113226076</v>
      </c>
    </row>
    <row r="58" spans="2:15" ht="18.75" customHeight="1" x14ac:dyDescent="0.45">
      <c r="B58" s="121"/>
      <c r="C58" s="7" t="s">
        <v>36</v>
      </c>
      <c r="D58" s="26">
        <f>IFERROR(Daten!D58/Daten!G58,"- ")</f>
        <v>13.815681734593019</v>
      </c>
      <c r="E58" s="34"/>
      <c r="F58" s="35"/>
      <c r="G58" s="27">
        <f>IFERROR(Daten!F58/Daten!D58,"- ")</f>
        <v>1.6903129195530915</v>
      </c>
      <c r="H58" s="26">
        <f>IFERROR(Daten!H58/Daten!K58,"- ")</f>
        <v>14.168327021726226</v>
      </c>
      <c r="I58" s="34"/>
      <c r="J58" s="35"/>
      <c r="K58" s="27">
        <f>IFERROR(Daten!J58/Daten!H58,"- ")</f>
        <v>1.6217645981858277</v>
      </c>
      <c r="L58" s="47">
        <f>IFERROR(Daten!L58/Daten!O58,"- ")</f>
        <v>13.879866271687908</v>
      </c>
      <c r="M58" s="34"/>
      <c r="N58" s="35"/>
      <c r="O58" s="26">
        <f>IFERROR(Daten!N58/Daten!L58,"- ")</f>
        <v>1.6775772305949797</v>
      </c>
    </row>
  </sheetData>
  <mergeCells count="7">
    <mergeCell ref="B51:B58"/>
    <mergeCell ref="B2:C3"/>
    <mergeCell ref="D2:G2"/>
    <mergeCell ref="H2:K2"/>
    <mergeCell ref="L2:O2"/>
    <mergeCell ref="B4:B30"/>
    <mergeCell ref="B31:B50"/>
  </mergeCells>
  <pageMargins left="0.6692913385826772" right="0.6692913385826772" top="7.874015748031496E-2" bottom="0" header="0" footer="0"/>
  <pageSetup paperSize="9" scale="48" fitToWidth="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3</vt:i4>
      </vt:variant>
    </vt:vector>
  </HeadingPairs>
  <TitlesOfParts>
    <vt:vector size="6" baseType="lpstr">
      <vt:lpstr>Erläuterung</vt:lpstr>
      <vt:lpstr>Daten</vt:lpstr>
      <vt:lpstr>Relationen</vt:lpstr>
      <vt:lpstr>Daten!Druckbereich</vt:lpstr>
      <vt:lpstr>Erläuterung!Druckbereich</vt:lpstr>
      <vt:lpstr>Relationen!Druckbereich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Czogalla, Michael (Bildung)</cp:lastModifiedBy>
  <cp:lastPrinted>2025-06-06T10:43:54Z</cp:lastPrinted>
  <dcterms:created xsi:type="dcterms:W3CDTF">2024-07-12T06:36:15Z</dcterms:created>
  <dcterms:modified xsi:type="dcterms:W3CDTF">2025-06-06T10:48:21Z</dcterms:modified>
</cp:coreProperties>
</file>