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585087BB-EE81-4E5F-ACCC-6E1F9BD7FADB}" xr6:coauthVersionLast="47" xr6:coauthVersionMax="47" xr10:uidLastSave="{00000000-0000-0000-0000-000000000000}"/>
  <bookViews>
    <workbookView xWindow="-120" yWindow="-120" windowWidth="29040" windowHeight="15720" xr2:uid="{00000000-000D-0000-FFFF-FFFF00000000}"/>
  </bookViews>
  <sheets>
    <sheet name="Erläuterung" sheetId="1" r:id="rId1"/>
    <sheet name="Daten" sheetId="2" r:id="rId2"/>
    <sheet name="Relationen" sheetId="3" r:id="rId3"/>
  </sheets>
  <definedNames>
    <definedName name="_xlnm.Print_Area" localSheetId="1">Daten!$A$1:$P$63</definedName>
    <definedName name="_xlnm.Print_Area" localSheetId="0">Erläuterung!$A$1:$T$61</definedName>
    <definedName name="_xlnm.Print_Area" localSheetId="2">Relationen!$A$1:$P$62</definedName>
    <definedName name="XDF">Erläuterung!$T:$FHL</definedName>
    <definedName name="XFD17179869184">Relationen!$ZZ$6126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8" i="3" l="1"/>
  <c r="J48" i="3"/>
  <c r="I48" i="3"/>
  <c r="H48" i="3"/>
  <c r="G48" i="3"/>
  <c r="F48" i="3"/>
  <c r="E48" i="3"/>
  <c r="D48" i="3"/>
  <c r="K47" i="3"/>
  <c r="J47" i="3"/>
  <c r="I47" i="3"/>
  <c r="H47" i="3"/>
  <c r="G47" i="3"/>
  <c r="F47" i="3"/>
  <c r="E47" i="3"/>
  <c r="D47" i="3"/>
  <c r="O46" i="3"/>
  <c r="N46" i="3"/>
  <c r="M46" i="3"/>
  <c r="K46" i="3"/>
  <c r="J46" i="3"/>
  <c r="I46" i="3"/>
  <c r="H46" i="3"/>
  <c r="G46" i="3"/>
  <c r="F46" i="3"/>
  <c r="E46" i="3"/>
  <c r="D46" i="3"/>
  <c r="N45" i="3"/>
  <c r="K45" i="3"/>
  <c r="J45" i="3"/>
  <c r="I45" i="3"/>
  <c r="H45" i="3"/>
  <c r="G45" i="3"/>
  <c r="F45" i="3"/>
  <c r="E45" i="3"/>
  <c r="D45" i="3"/>
  <c r="K44" i="3"/>
  <c r="J44" i="3"/>
  <c r="I44" i="3"/>
  <c r="H44" i="3"/>
  <c r="G44" i="3"/>
  <c r="F44" i="3"/>
  <c r="E44" i="3"/>
  <c r="D44" i="3"/>
  <c r="N42" i="3"/>
  <c r="K42" i="3"/>
  <c r="J42" i="3"/>
  <c r="I42" i="3"/>
  <c r="H42" i="3"/>
  <c r="G42" i="3"/>
  <c r="F42" i="3"/>
  <c r="E42" i="3"/>
  <c r="D42" i="3"/>
  <c r="D41" i="3"/>
  <c r="K40" i="3"/>
  <c r="H40" i="3"/>
  <c r="G40" i="3"/>
  <c r="D40" i="3"/>
  <c r="L39" i="3"/>
  <c r="K39" i="3"/>
  <c r="H39" i="3"/>
  <c r="G39" i="3"/>
  <c r="D39" i="3"/>
  <c r="L38" i="3"/>
  <c r="K38" i="3"/>
  <c r="H38" i="3"/>
  <c r="G38" i="3"/>
  <c r="D38" i="3"/>
  <c r="K36" i="3"/>
  <c r="J36" i="3"/>
  <c r="I36" i="3"/>
  <c r="H36" i="3"/>
  <c r="G36" i="3"/>
  <c r="F36" i="3"/>
  <c r="E36" i="3"/>
  <c r="D36" i="3"/>
  <c r="K35" i="3"/>
  <c r="J35" i="3"/>
  <c r="I35" i="3"/>
  <c r="H35" i="3"/>
  <c r="G35" i="3"/>
  <c r="F35" i="3"/>
  <c r="E35" i="3"/>
  <c r="D35" i="3"/>
  <c r="N34" i="3"/>
  <c r="K34" i="3"/>
  <c r="J34" i="3"/>
  <c r="I34" i="3"/>
  <c r="H34" i="3"/>
  <c r="G34" i="3"/>
  <c r="F34" i="3"/>
  <c r="E34" i="3"/>
  <c r="D34" i="3"/>
  <c r="K32" i="3"/>
  <c r="J32" i="3"/>
  <c r="I32" i="3"/>
  <c r="H32" i="3"/>
  <c r="G32" i="3"/>
  <c r="F32" i="3"/>
  <c r="E32" i="3"/>
  <c r="D32" i="3"/>
  <c r="K31" i="3"/>
  <c r="J31" i="3"/>
  <c r="I31" i="3"/>
  <c r="H31" i="3"/>
  <c r="G31" i="3"/>
  <c r="F31" i="3"/>
  <c r="E31" i="3"/>
  <c r="D31" i="3"/>
  <c r="K28" i="3"/>
  <c r="J28" i="3"/>
  <c r="I28" i="3"/>
  <c r="H28" i="3"/>
  <c r="G28" i="3"/>
  <c r="F28" i="3"/>
  <c r="E28" i="3"/>
  <c r="D28" i="3"/>
  <c r="K27" i="3"/>
  <c r="J27" i="3"/>
  <c r="I27" i="3"/>
  <c r="H27" i="3"/>
  <c r="G27" i="3"/>
  <c r="F27" i="3"/>
  <c r="E27" i="3"/>
  <c r="D27" i="3"/>
  <c r="K26" i="3"/>
  <c r="J26" i="3"/>
  <c r="I26" i="3"/>
  <c r="H26" i="3"/>
  <c r="G26" i="3"/>
  <c r="F26" i="3"/>
  <c r="E26" i="3"/>
  <c r="D26" i="3"/>
  <c r="K25" i="3"/>
  <c r="J25" i="3"/>
  <c r="I25" i="3"/>
  <c r="H25" i="3"/>
  <c r="G25" i="3"/>
  <c r="F25" i="3"/>
  <c r="E25" i="3"/>
  <c r="D25" i="3"/>
  <c r="K24" i="3"/>
  <c r="J24" i="3"/>
  <c r="I24" i="3"/>
  <c r="H24" i="3"/>
  <c r="G24" i="3"/>
  <c r="F24" i="3"/>
  <c r="E24" i="3"/>
  <c r="D24" i="3"/>
  <c r="K23" i="3"/>
  <c r="J23" i="3"/>
  <c r="I23" i="3"/>
  <c r="H23" i="3"/>
  <c r="G23" i="3"/>
  <c r="F23" i="3"/>
  <c r="E23" i="3"/>
  <c r="D23" i="3"/>
  <c r="K22" i="3"/>
  <c r="J22" i="3"/>
  <c r="I22" i="3"/>
  <c r="H22" i="3"/>
  <c r="G22" i="3"/>
  <c r="F22" i="3"/>
  <c r="E22" i="3"/>
  <c r="D22" i="3"/>
  <c r="K21" i="3"/>
  <c r="J21" i="3"/>
  <c r="I21" i="3"/>
  <c r="H21" i="3"/>
  <c r="G21" i="3"/>
  <c r="F21" i="3"/>
  <c r="E21" i="3"/>
  <c r="D21" i="3"/>
  <c r="K20" i="3"/>
  <c r="J20" i="3"/>
  <c r="I20" i="3"/>
  <c r="H20" i="3"/>
  <c r="G20" i="3"/>
  <c r="F20" i="3"/>
  <c r="E20" i="3"/>
  <c r="D20" i="3"/>
  <c r="K19" i="3"/>
  <c r="J19" i="3"/>
  <c r="I19" i="3"/>
  <c r="H19" i="3"/>
  <c r="G19" i="3"/>
  <c r="F19" i="3"/>
  <c r="E19" i="3"/>
  <c r="D19" i="3"/>
  <c r="K18" i="3"/>
  <c r="J18" i="3"/>
  <c r="I18" i="3"/>
  <c r="H18" i="3"/>
  <c r="G18" i="3"/>
  <c r="F18" i="3"/>
  <c r="E18" i="3"/>
  <c r="D18" i="3"/>
  <c r="K16" i="3"/>
  <c r="H16" i="3"/>
  <c r="G16" i="3"/>
  <c r="D16" i="3"/>
  <c r="K14" i="3"/>
  <c r="J14" i="3"/>
  <c r="I14" i="3"/>
  <c r="H14" i="3"/>
  <c r="G14" i="3"/>
  <c r="F14" i="3"/>
  <c r="E14" i="3"/>
  <c r="D14" i="3"/>
  <c r="K12" i="3"/>
  <c r="H12" i="3"/>
  <c r="G12" i="3"/>
  <c r="D12" i="3"/>
  <c r="K11" i="3"/>
  <c r="H11" i="3"/>
  <c r="G11" i="3"/>
  <c r="D11" i="3"/>
  <c r="K9" i="3"/>
  <c r="J9" i="3"/>
  <c r="I9" i="3"/>
  <c r="H9" i="3"/>
  <c r="G9" i="3"/>
  <c r="F9" i="3"/>
  <c r="E9" i="3"/>
  <c r="D9" i="3"/>
  <c r="K8" i="3"/>
  <c r="J8" i="3"/>
  <c r="I8" i="3"/>
  <c r="H8" i="3"/>
  <c r="G8" i="3"/>
  <c r="F8" i="3"/>
  <c r="E8" i="3"/>
  <c r="D8" i="3"/>
  <c r="K7" i="3"/>
  <c r="J7" i="3"/>
  <c r="I7" i="3"/>
  <c r="H7" i="3"/>
  <c r="G7" i="3"/>
  <c r="F7" i="3"/>
  <c r="E7" i="3"/>
  <c r="D7" i="3"/>
  <c r="K5" i="3"/>
  <c r="J5" i="3"/>
  <c r="I5" i="3"/>
  <c r="H5" i="3"/>
  <c r="G5" i="3"/>
  <c r="F5" i="3"/>
  <c r="E5" i="3"/>
  <c r="D5" i="3"/>
  <c r="K4" i="3"/>
  <c r="J4" i="3"/>
  <c r="I4" i="3"/>
  <c r="H4" i="3"/>
  <c r="G4" i="3"/>
  <c r="F4" i="3"/>
  <c r="E4" i="3"/>
  <c r="D4" i="3"/>
  <c r="B2" i="3"/>
  <c r="J57" i="2"/>
  <c r="K55" i="2"/>
  <c r="O55" i="2" s="1"/>
  <c r="J55" i="2"/>
  <c r="K55" i="3" s="1"/>
  <c r="H55" i="2"/>
  <c r="H55" i="3" s="1"/>
  <c r="G55" i="2"/>
  <c r="F55" i="2"/>
  <c r="G55" i="3" s="1"/>
  <c r="D55" i="2"/>
  <c r="D55" i="3" s="1"/>
  <c r="N54" i="2"/>
  <c r="K54" i="2"/>
  <c r="J54" i="2"/>
  <c r="K54" i="3" s="1"/>
  <c r="I54" i="2"/>
  <c r="H54" i="2"/>
  <c r="I54" i="3" s="1"/>
  <c r="G54" i="2"/>
  <c r="O54" i="2" s="1"/>
  <c r="F54" i="2"/>
  <c r="G54" i="3" s="1"/>
  <c r="E54" i="2"/>
  <c r="M54" i="2" s="1"/>
  <c r="D54" i="2"/>
  <c r="E54" i="3" s="1"/>
  <c r="O49" i="2"/>
  <c r="M49" i="2"/>
  <c r="K49" i="2"/>
  <c r="J49" i="2"/>
  <c r="N49" i="2" s="1"/>
  <c r="I49" i="2"/>
  <c r="H49" i="2"/>
  <c r="I49" i="3" s="1"/>
  <c r="G49" i="2"/>
  <c r="F49" i="2"/>
  <c r="G49" i="3" s="1"/>
  <c r="E49" i="2"/>
  <c r="D49" i="2"/>
  <c r="L49" i="2" s="1"/>
  <c r="O48" i="2"/>
  <c r="N48" i="2"/>
  <c r="O48" i="3" s="1"/>
  <c r="M48" i="2"/>
  <c r="L48" i="2"/>
  <c r="M48" i="3" s="1"/>
  <c r="O47" i="2"/>
  <c r="N47" i="2"/>
  <c r="O47" i="3" s="1"/>
  <c r="M47" i="2"/>
  <c r="L47" i="2"/>
  <c r="M47" i="3" s="1"/>
  <c r="O46" i="2"/>
  <c r="L46" i="3" s="1"/>
  <c r="O45" i="2"/>
  <c r="N45" i="2"/>
  <c r="O45" i="3" s="1"/>
  <c r="M45" i="2"/>
  <c r="L45" i="2"/>
  <c r="M45" i="3" s="1"/>
  <c r="O44" i="2"/>
  <c r="N44" i="2"/>
  <c r="O44" i="3" s="1"/>
  <c r="M44" i="2"/>
  <c r="L44" i="2"/>
  <c r="M44" i="3" s="1"/>
  <c r="O42" i="2"/>
  <c r="N42" i="2"/>
  <c r="O42" i="3" s="1"/>
  <c r="M42" i="2"/>
  <c r="L42" i="2"/>
  <c r="M42" i="3" s="1"/>
  <c r="K41" i="2"/>
  <c r="J41" i="2"/>
  <c r="K41" i="3" s="1"/>
  <c r="H41" i="2"/>
  <c r="H41" i="3" s="1"/>
  <c r="G41" i="2"/>
  <c r="O41" i="2" s="1"/>
  <c r="F41" i="2"/>
  <c r="F53" i="2" s="1"/>
  <c r="D41" i="2"/>
  <c r="D53" i="2" s="1"/>
  <c r="O40" i="2"/>
  <c r="N40" i="2"/>
  <c r="O40" i="3" s="1"/>
  <c r="L40" i="2"/>
  <c r="L40" i="3" s="1"/>
  <c r="O39" i="2"/>
  <c r="N39" i="2"/>
  <c r="O39" i="3" s="1"/>
  <c r="L39" i="2"/>
  <c r="O38" i="2"/>
  <c r="N38" i="2"/>
  <c r="O38" i="3" s="1"/>
  <c r="L38" i="2"/>
  <c r="O37" i="2"/>
  <c r="M37" i="2"/>
  <c r="K37" i="2"/>
  <c r="J37" i="2"/>
  <c r="N37" i="2" s="1"/>
  <c r="I37" i="2"/>
  <c r="H37" i="2"/>
  <c r="I37" i="3" s="1"/>
  <c r="G37" i="2"/>
  <c r="F37" i="2"/>
  <c r="G37" i="3" s="1"/>
  <c r="E37" i="2"/>
  <c r="D37" i="2"/>
  <c r="L37" i="2" s="1"/>
  <c r="O36" i="2"/>
  <c r="N36" i="2"/>
  <c r="O36" i="3" s="1"/>
  <c r="M36" i="2"/>
  <c r="M36" i="3" s="1"/>
  <c r="L36" i="2"/>
  <c r="L36" i="3" s="1"/>
  <c r="O35" i="2"/>
  <c r="N35" i="2"/>
  <c r="O35" i="3" s="1"/>
  <c r="M35" i="2"/>
  <c r="L35" i="2"/>
  <c r="M35" i="3" s="1"/>
  <c r="O34" i="2"/>
  <c r="N34" i="2"/>
  <c r="O34" i="3" s="1"/>
  <c r="M34" i="2"/>
  <c r="L34" i="2"/>
  <c r="M34" i="3" s="1"/>
  <c r="K33" i="2"/>
  <c r="K43" i="2" s="1"/>
  <c r="K50" i="2" s="1"/>
  <c r="J33" i="2"/>
  <c r="K33" i="3" s="1"/>
  <c r="I33" i="2"/>
  <c r="H33" i="2"/>
  <c r="I33" i="3" s="1"/>
  <c r="G33" i="2"/>
  <c r="O33" i="2" s="1"/>
  <c r="F33" i="2"/>
  <c r="F43" i="2" s="1"/>
  <c r="E33" i="2"/>
  <c r="M33" i="2" s="1"/>
  <c r="D33" i="2"/>
  <c r="D43" i="2" s="1"/>
  <c r="O32" i="2"/>
  <c r="N32" i="2"/>
  <c r="O32" i="3" s="1"/>
  <c r="M32" i="2"/>
  <c r="M32" i="3" s="1"/>
  <c r="L32" i="2"/>
  <c r="L32" i="3" s="1"/>
  <c r="O31" i="2"/>
  <c r="N31" i="2"/>
  <c r="O31" i="3" s="1"/>
  <c r="M31" i="2"/>
  <c r="L31" i="2"/>
  <c r="M31" i="3" s="1"/>
  <c r="O29" i="2"/>
  <c r="N29" i="2"/>
  <c r="K29" i="2"/>
  <c r="H29" i="3" s="1"/>
  <c r="J29" i="2"/>
  <c r="K29" i="3" s="1"/>
  <c r="I29" i="2"/>
  <c r="I57" i="2" s="1"/>
  <c r="H29" i="2"/>
  <c r="I29" i="3" s="1"/>
  <c r="G29" i="2"/>
  <c r="G57" i="2" s="1"/>
  <c r="F29" i="2"/>
  <c r="G29" i="3" s="1"/>
  <c r="E29" i="2"/>
  <c r="E57" i="2" s="1"/>
  <c r="D29" i="2"/>
  <c r="E29" i="3" s="1"/>
  <c r="O28" i="2"/>
  <c r="N28" i="2"/>
  <c r="O28" i="3" s="1"/>
  <c r="M28" i="2"/>
  <c r="L28" i="2"/>
  <c r="M28" i="3" s="1"/>
  <c r="O27" i="2"/>
  <c r="N27" i="2"/>
  <c r="O27" i="3" s="1"/>
  <c r="M27" i="2"/>
  <c r="L27" i="2"/>
  <c r="M27" i="3" s="1"/>
  <c r="O26" i="2"/>
  <c r="N26" i="2"/>
  <c r="O26" i="3" s="1"/>
  <c r="M26" i="2"/>
  <c r="L26" i="2"/>
  <c r="M26" i="3" s="1"/>
  <c r="O25" i="2"/>
  <c r="N25" i="2"/>
  <c r="O25" i="3" s="1"/>
  <c r="M25" i="2"/>
  <c r="L25" i="2"/>
  <c r="M25" i="3" s="1"/>
  <c r="O24" i="2"/>
  <c r="N24" i="2"/>
  <c r="O24" i="3" s="1"/>
  <c r="M24" i="2"/>
  <c r="L24" i="2"/>
  <c r="M24" i="3" s="1"/>
  <c r="O23" i="2"/>
  <c r="N23" i="2"/>
  <c r="O23" i="3" s="1"/>
  <c r="M23" i="2"/>
  <c r="L23" i="2"/>
  <c r="M23" i="3" s="1"/>
  <c r="O22" i="2"/>
  <c r="N22" i="2"/>
  <c r="O22" i="3" s="1"/>
  <c r="M22" i="2"/>
  <c r="L22" i="2"/>
  <c r="M22" i="3" s="1"/>
  <c r="O21" i="2"/>
  <c r="N21" i="2"/>
  <c r="O21" i="3" s="1"/>
  <c r="M21" i="2"/>
  <c r="L21" i="2"/>
  <c r="M21" i="3" s="1"/>
  <c r="O20" i="2"/>
  <c r="N20" i="2"/>
  <c r="O20" i="3" s="1"/>
  <c r="M20" i="2"/>
  <c r="L20" i="2"/>
  <c r="M20" i="3" s="1"/>
  <c r="O19" i="2"/>
  <c r="N19" i="2"/>
  <c r="O19" i="3" s="1"/>
  <c r="M19" i="2"/>
  <c r="L19" i="2"/>
  <c r="M19" i="3" s="1"/>
  <c r="O18" i="2"/>
  <c r="N18" i="2"/>
  <c r="O18" i="3" s="1"/>
  <c r="M18" i="2"/>
  <c r="L18" i="2"/>
  <c r="M18" i="3" s="1"/>
  <c r="H17" i="2"/>
  <c r="H30" i="2" s="1"/>
  <c r="O16" i="2"/>
  <c r="N16" i="2"/>
  <c r="O16" i="3" s="1"/>
  <c r="L16" i="2"/>
  <c r="L16" i="3" s="1"/>
  <c r="O15" i="2"/>
  <c r="N15" i="2"/>
  <c r="O14" i="2"/>
  <c r="N14" i="2"/>
  <c r="O14" i="3" s="1"/>
  <c r="M14" i="2"/>
  <c r="L14" i="2"/>
  <c r="M14" i="3" s="1"/>
  <c r="L13" i="2"/>
  <c r="K13" i="2"/>
  <c r="K17" i="2" s="1"/>
  <c r="J13" i="2"/>
  <c r="N13" i="2" s="1"/>
  <c r="O13" i="3" s="1"/>
  <c r="H13" i="2"/>
  <c r="H13" i="3" s="1"/>
  <c r="G13" i="2"/>
  <c r="G53" i="2" s="1"/>
  <c r="F13" i="2"/>
  <c r="G13" i="3" s="1"/>
  <c r="D13" i="2"/>
  <c r="O12" i="2"/>
  <c r="N12" i="2"/>
  <c r="O12" i="3" s="1"/>
  <c r="L12" i="2"/>
  <c r="L12" i="3" s="1"/>
  <c r="O11" i="2"/>
  <c r="N11" i="2"/>
  <c r="O11" i="3" s="1"/>
  <c r="L11" i="2"/>
  <c r="L11" i="3" s="1"/>
  <c r="N10" i="2"/>
  <c r="K10" i="2"/>
  <c r="K52" i="2" s="1"/>
  <c r="J10" i="2"/>
  <c r="K10" i="3" s="1"/>
  <c r="I10" i="2"/>
  <c r="J10" i="3" s="1"/>
  <c r="H10" i="2"/>
  <c r="I10" i="3" s="1"/>
  <c r="G10" i="2"/>
  <c r="O10" i="2" s="1"/>
  <c r="F10" i="2"/>
  <c r="F52" i="2" s="1"/>
  <c r="E10" i="2"/>
  <c r="M10" i="2" s="1"/>
  <c r="D10" i="2"/>
  <c r="E10" i="3" s="1"/>
  <c r="O9" i="2"/>
  <c r="L9" i="3" s="1"/>
  <c r="N9" i="2"/>
  <c r="O9" i="3" s="1"/>
  <c r="M9" i="2"/>
  <c r="L9" i="2"/>
  <c r="M9" i="3" s="1"/>
  <c r="O8" i="2"/>
  <c r="N8" i="2"/>
  <c r="N8" i="3" s="1"/>
  <c r="M8" i="2"/>
  <c r="L8" i="2"/>
  <c r="O8" i="3" s="1"/>
  <c r="O7" i="2"/>
  <c r="L7" i="3" s="1"/>
  <c r="N7" i="2"/>
  <c r="O7" i="3" s="1"/>
  <c r="M7" i="2"/>
  <c r="L7" i="2"/>
  <c r="M7" i="3" s="1"/>
  <c r="K6" i="2"/>
  <c r="K51" i="2" s="1"/>
  <c r="J6" i="2"/>
  <c r="J17" i="2" s="1"/>
  <c r="I6" i="2"/>
  <c r="I51" i="2" s="1"/>
  <c r="H6" i="2"/>
  <c r="I6" i="3" s="1"/>
  <c r="G6" i="2"/>
  <c r="G17" i="2" s="1"/>
  <c r="F6" i="2"/>
  <c r="F51" i="2" s="1"/>
  <c r="E6" i="2"/>
  <c r="M6" i="2" s="1"/>
  <c r="D6" i="2"/>
  <c r="E6" i="3" s="1"/>
  <c r="O5" i="2"/>
  <c r="L5" i="3" s="1"/>
  <c r="N5" i="2"/>
  <c r="O5" i="3" s="1"/>
  <c r="M5" i="2"/>
  <c r="L5" i="2"/>
  <c r="M5" i="3" s="1"/>
  <c r="O4" i="2"/>
  <c r="N4" i="2"/>
  <c r="O4" i="3" s="1"/>
  <c r="M4" i="2"/>
  <c r="L4" i="2"/>
  <c r="L4" i="3" s="1"/>
  <c r="J30" i="2" l="1"/>
  <c r="J56" i="2"/>
  <c r="K17" i="3"/>
  <c r="E43" i="3"/>
  <c r="D43" i="3"/>
  <c r="D50" i="2"/>
  <c r="G43" i="3"/>
  <c r="F43" i="3"/>
  <c r="F50" i="2"/>
  <c r="O37" i="3"/>
  <c r="N37" i="3"/>
  <c r="D53" i="3"/>
  <c r="O49" i="3"/>
  <c r="N49" i="3"/>
  <c r="N53" i="2"/>
  <c r="G53" i="3"/>
  <c r="M49" i="3"/>
  <c r="L49" i="3"/>
  <c r="K57" i="3"/>
  <c r="O17" i="2"/>
  <c r="G30" i="2"/>
  <c r="G56" i="2"/>
  <c r="M57" i="2"/>
  <c r="G51" i="3"/>
  <c r="F51" i="3"/>
  <c r="M37" i="3"/>
  <c r="L37" i="3"/>
  <c r="K56" i="2"/>
  <c r="K30" i="2"/>
  <c r="K58" i="2" s="1"/>
  <c r="L13" i="3"/>
  <c r="G43" i="2"/>
  <c r="G51" i="2"/>
  <c r="O51" i="2" s="1"/>
  <c r="G52" i="2"/>
  <c r="O52" i="2" s="1"/>
  <c r="H53" i="2"/>
  <c r="L55" i="2"/>
  <c r="L55" i="3" s="1"/>
  <c r="D57" i="2"/>
  <c r="F6" i="3"/>
  <c r="F10" i="3"/>
  <c r="L14" i="3"/>
  <c r="H17" i="3"/>
  <c r="J29" i="3"/>
  <c r="D33" i="3"/>
  <c r="D37" i="3"/>
  <c r="D49" i="3"/>
  <c r="J54" i="3"/>
  <c r="J57" i="3"/>
  <c r="H43" i="2"/>
  <c r="H56" i="2" s="1"/>
  <c r="H56" i="3" s="1"/>
  <c r="H51" i="2"/>
  <c r="H52" i="2"/>
  <c r="J53" i="2"/>
  <c r="N55" i="2"/>
  <c r="G6" i="3"/>
  <c r="G10" i="3"/>
  <c r="K13" i="3"/>
  <c r="E33" i="3"/>
  <c r="E37" i="3"/>
  <c r="E49" i="3"/>
  <c r="J43" i="2"/>
  <c r="I52" i="2"/>
  <c r="K53" i="2"/>
  <c r="O53" i="2" s="1"/>
  <c r="L54" i="2"/>
  <c r="F57" i="2"/>
  <c r="H6" i="3"/>
  <c r="H10" i="3"/>
  <c r="N14" i="3"/>
  <c r="L18" i="3"/>
  <c r="L19" i="3"/>
  <c r="L20" i="3"/>
  <c r="L21" i="3"/>
  <c r="L22" i="3"/>
  <c r="L23" i="3"/>
  <c r="L24" i="3"/>
  <c r="L25" i="3"/>
  <c r="L26" i="3"/>
  <c r="L27" i="3"/>
  <c r="L28" i="3"/>
  <c r="F33" i="3"/>
  <c r="F37" i="3"/>
  <c r="F49" i="3"/>
  <c r="D17" i="2"/>
  <c r="F17" i="2"/>
  <c r="L29" i="2"/>
  <c r="L41" i="2"/>
  <c r="L41" i="3" s="1"/>
  <c r="J51" i="2"/>
  <c r="N51" i="2" s="1"/>
  <c r="J52" i="2"/>
  <c r="G33" i="3"/>
  <c r="N6" i="2"/>
  <c r="O6" i="2"/>
  <c r="O13" i="2"/>
  <c r="M29" i="2"/>
  <c r="N29" i="3" s="1"/>
  <c r="N41" i="2"/>
  <c r="H57" i="2"/>
  <c r="J6" i="3"/>
  <c r="N18" i="3"/>
  <c r="N19" i="3"/>
  <c r="N20" i="3"/>
  <c r="N21" i="3"/>
  <c r="N22" i="3"/>
  <c r="N23" i="3"/>
  <c r="N24" i="3"/>
  <c r="N25" i="3"/>
  <c r="N26" i="3"/>
  <c r="N27" i="3"/>
  <c r="N28" i="3"/>
  <c r="H33" i="3"/>
  <c r="H37" i="3"/>
  <c r="H49" i="3"/>
  <c r="N54" i="3"/>
  <c r="K6" i="3"/>
  <c r="L8" i="3"/>
  <c r="D29" i="3"/>
  <c r="J33" i="3"/>
  <c r="J37" i="3"/>
  <c r="J49" i="3"/>
  <c r="D54" i="3"/>
  <c r="K57" i="2"/>
  <c r="O57" i="2" s="1"/>
  <c r="M4" i="3"/>
  <c r="M8" i="3"/>
  <c r="K37" i="3"/>
  <c r="G41" i="3"/>
  <c r="K49" i="3"/>
  <c r="L33" i="2"/>
  <c r="N4" i="3"/>
  <c r="N5" i="3"/>
  <c r="N7" i="3"/>
  <c r="N9" i="3"/>
  <c r="N10" i="3"/>
  <c r="F29" i="3"/>
  <c r="L31" i="3"/>
  <c r="L34" i="3"/>
  <c r="L35" i="3"/>
  <c r="L42" i="3"/>
  <c r="L44" i="3"/>
  <c r="L45" i="3"/>
  <c r="L47" i="3"/>
  <c r="L48" i="3"/>
  <c r="F54" i="3"/>
  <c r="D51" i="2"/>
  <c r="D52" i="2"/>
  <c r="D6" i="3"/>
  <c r="D10" i="3"/>
  <c r="D13" i="3"/>
  <c r="N32" i="3"/>
  <c r="N35" i="3"/>
  <c r="N44" i="3"/>
  <c r="N47" i="3"/>
  <c r="N48" i="3"/>
  <c r="H54" i="3"/>
  <c r="L6" i="2"/>
  <c r="L10" i="2"/>
  <c r="N33" i="2"/>
  <c r="E51" i="2"/>
  <c r="M51" i="2" s="1"/>
  <c r="E52" i="2"/>
  <c r="M52" i="2" s="1"/>
  <c r="N31" i="3"/>
  <c r="N36" i="3"/>
  <c r="O51" i="3" l="1"/>
  <c r="N51" i="3"/>
  <c r="K52" i="3"/>
  <c r="J52" i="3"/>
  <c r="G50" i="3"/>
  <c r="F50" i="3"/>
  <c r="K43" i="3"/>
  <c r="J43" i="3"/>
  <c r="J50" i="2"/>
  <c r="H53" i="3"/>
  <c r="G17" i="3"/>
  <c r="N17" i="2"/>
  <c r="F30" i="2"/>
  <c r="F56" i="2"/>
  <c r="L57" i="2"/>
  <c r="E57" i="3"/>
  <c r="D57" i="3"/>
  <c r="M29" i="3"/>
  <c r="L29" i="3"/>
  <c r="O33" i="3"/>
  <c r="N33" i="3"/>
  <c r="M10" i="3"/>
  <c r="L10" i="3"/>
  <c r="L52" i="2"/>
  <c r="E52" i="3"/>
  <c r="D52" i="3"/>
  <c r="I57" i="3"/>
  <c r="H57" i="3"/>
  <c r="D17" i="3"/>
  <c r="D30" i="2"/>
  <c r="L17" i="2"/>
  <c r="D56" i="2"/>
  <c r="F52" i="3"/>
  <c r="N43" i="2"/>
  <c r="I43" i="3"/>
  <c r="H43" i="3"/>
  <c r="H50" i="2"/>
  <c r="L50" i="2" s="1"/>
  <c r="L6" i="3"/>
  <c r="M6" i="3"/>
  <c r="L51" i="2"/>
  <c r="E51" i="3"/>
  <c r="D51" i="3"/>
  <c r="O41" i="3"/>
  <c r="O43" i="2"/>
  <c r="G50" i="2"/>
  <c r="O50" i="2" s="1"/>
  <c r="G52" i="3"/>
  <c r="O29" i="3"/>
  <c r="M54" i="3"/>
  <c r="L54" i="3"/>
  <c r="I52" i="3"/>
  <c r="H52" i="3"/>
  <c r="I51" i="3"/>
  <c r="H51" i="3"/>
  <c r="O54" i="3"/>
  <c r="E50" i="3"/>
  <c r="D50" i="3"/>
  <c r="O56" i="2"/>
  <c r="O55" i="3"/>
  <c r="O10" i="3"/>
  <c r="O30" i="2"/>
  <c r="K56" i="3"/>
  <c r="N52" i="2"/>
  <c r="H30" i="3"/>
  <c r="M33" i="3"/>
  <c r="L33" i="3"/>
  <c r="O6" i="3"/>
  <c r="N6" i="3"/>
  <c r="N57" i="2"/>
  <c r="G57" i="3"/>
  <c r="F57" i="3"/>
  <c r="K53" i="3"/>
  <c r="L53" i="2"/>
  <c r="L53" i="3" s="1"/>
  <c r="L43" i="2"/>
  <c r="K51" i="3"/>
  <c r="J51" i="3"/>
  <c r="K30" i="3"/>
  <c r="J58" i="2"/>
  <c r="M50" i="3" l="1"/>
  <c r="L50" i="3"/>
  <c r="G30" i="3"/>
  <c r="N30" i="2"/>
  <c r="F58" i="2"/>
  <c r="O17" i="3"/>
  <c r="N17" i="3"/>
  <c r="O57" i="3"/>
  <c r="N57" i="3"/>
  <c r="O43" i="3"/>
  <c r="N43" i="3"/>
  <c r="M52" i="3"/>
  <c r="L52" i="3"/>
  <c r="L56" i="2"/>
  <c r="L56" i="3" s="1"/>
  <c r="D56" i="3"/>
  <c r="K50" i="3"/>
  <c r="J50" i="3"/>
  <c r="M17" i="3"/>
  <c r="L17" i="3"/>
  <c r="I50" i="3"/>
  <c r="H50" i="3"/>
  <c r="H58" i="2"/>
  <c r="H58" i="3" s="1"/>
  <c r="N56" i="2"/>
  <c r="G56" i="3"/>
  <c r="O52" i="3"/>
  <c r="N52" i="3"/>
  <c r="M51" i="3"/>
  <c r="L51" i="3"/>
  <c r="M43" i="3"/>
  <c r="L43" i="3"/>
  <c r="M57" i="3"/>
  <c r="L57" i="3"/>
  <c r="N50" i="2"/>
  <c r="D30" i="3"/>
  <c r="L30" i="2"/>
  <c r="L30" i="3" s="1"/>
  <c r="D58" i="2"/>
  <c r="G58" i="2"/>
  <c r="O58" i="2" s="1"/>
  <c r="O53" i="3"/>
  <c r="O56" i="3" l="1"/>
  <c r="O50" i="3"/>
  <c r="N50" i="3"/>
  <c r="D58" i="3"/>
  <c r="L58" i="2"/>
  <c r="L58" i="3" s="1"/>
  <c r="G58" i="3"/>
  <c r="N58" i="2"/>
  <c r="O58" i="3" s="1"/>
  <c r="K58" i="3"/>
  <c r="O30" i="3"/>
</calcChain>
</file>

<file path=xl/sharedStrings.xml><?xml version="1.0" encoding="utf-8"?>
<sst xmlns="http://schemas.openxmlformats.org/spreadsheetml/2006/main" count="148" uniqueCount="48">
  <si>
    <t xml:space="preserve">
Datenherkunft
Die öffentlichen Schulen geben jeweils im Oktober ihre Einsatzplanung der Lehrkräfte über die Schulverwaltungssoftware ab, soweit die Stundenplansoftware UNTIS im Einsatz ist, werden die Daten hieraus verwendet. Die Daten werden von der senatorischen Behörde dem IQHB aufbereitet zur Verfügung gestellt. Die Daten der privaten Schulen werden vom IQHB an diesen Schulen abgefragt. Das IQHB berechnet dann nach Überführung in einen Auswertungsdatensatz die unten genannten Basisdaten und Kennzahlen für eine Zulieferung an das Statistische Landesamt (zur Aufbereitung für das Statistische Bundesamt) sowie die Kultusministerkonferenz.
Vollzeitlehrkräfte-Einheiten (VZLE)
Da nicht alle Lehrenden Vollzeitbeschäftigte sind, haben sich die Kultusministerien darauf verständigt, alle den Schulen zur Verfügung vollzeit-, teilzeit- und stundenweise beschäftigten Lehrkräfte entsprechend dem belegten Stellenanteil in Vollzeit-Äquivalente sogenannte ‚Vollzeitlehrkräfte-Einheiten‘ umzurechnen. Die in dieser Berechnung zugrunde gelegte Lehrerarbeitszeit ist nicht identisch mit den Stunden, die tatsächlich für den Unterricht genutzt werden können. Es sind bspw. auch Entlastungsstunden enthalten, die eine einzelne Lehrkraft für Tätigkeiten erhält, die für eine Schule wichtig sind, die aber nicht unterrichtswirksam sind.
Es wird folglich festgestellt, wie viele Kräfte an Schulen insgesamt für schulische Aufgaben (inkl. Unterricht) eingesetzt und vergütet werden. Das ist unabhängig von der tatsächlichen Unterrichtsversorgung der Schüler:innen.
Unterrichtsstunden
Im Gegensatz zu den Vollzeitlehrkräfte-Einheiten, die die gesamte Lehrkraftarbeitszeit abdecken und auch nicht-unterrichtliche schulische Tätigkeiten sowie Ermäßigungen enthalten, beziehen sich die „erteilten Unterrichtsstunden“ auf den planmäßig vorgesehenen Unterricht. Unterrichtsausfall ist hier nicht berücksichtigt, somit handelt es sich nicht um die im Rückblick real erteilten, sondern um die nach Stundenplan vorausgeplanten Unterrichtsstunden. Als „erteilte Unterrichtsstunden“ werden somit die von den Lehrkräften pro Woche planmäßig zu erteilenden Unterrichtsstunden erfasst, unabhängig davon, ob die Stunden für Schüler:innen verpflichtend sind oder nicht. Es wird festgestellt, wie viele Lehrkräftewochenstunden „bei den Schüler:innen als Unterricht ankommen“ sollen, unabhängig davon, wie viele Lehrkräftewochenstunden dafür bezahlt werden. 
Schüler:in-Lehrkraft-Relation (SLR)
Die Schüler:in-Lehrkraft-Relation ist die grundlegende Kennzahl, wenn es einerseits um die quantitative Einschätzung der Bereitstellung von Leistungen, die Lehrkräfte für die Schüler:innen erbringen können, und andererseits um den finanziellen Input geht. Diese Kennzahl gibt – vereinfacht gesagt – die Zahl der Schüler:innen, für die jeweils eine Vollzeit-Lehrkrafteinheit (VZLE) eingesetzt wird, wieder. Je niedriger diese Kennzahl ist, desto besser ist grds. die Versorgung der Schulen mit Lehrpersonal.
Unterrichtsstunden je Klasse 
Mit diesem Kennwert wird die Zahl der Lehrkräftewochenstunden, die einer Klasse für Unterrichtszwecke zur Verfügung gestellt wird, angegeben.
Je höher dieser Wert, desto besser ist die durchschnittliche Versorgung der Klassen mit Lehrkräftewochenstunden für Unterricht.
Unterrichtsstunden je Schüler:in 
Es wird festgestellt, wie viele Lehrkräftewochenstunden pro Schüler:innen als Unterricht ankommen, unabhängig davon, wie viele Lehrkräftewochenstunden dafür bezahlt werden. Da bei vergleichenden Betrachtung der Unterrichtsversorgung nach den hier dargestellten Kennzahlen zu beachten ist, dass neben den erteilten Unterrichtsstunden je Klasse auch Klassengrößen eine Rolle spielen, stellt die Relation der erteilten Unterrichtsstunden je Schüler:in hier eine klassengrößenunabhängige Vergleichsvariable dar. Die Ressource Lehrkraftwochenstunde kann bei gleichen Unterrichtsstunden je Schüler:in einerseits eingesetzt werden um die Klassenfrequenzen niedrig zu halten, andererseits aber auch die erteilten Unterrichtsstunden je Klasse bei größeren Klassen zu erhöhen.
Je höher dieser Wert, desto besser ist die Versorgung der Schulen schüler:innenbezogen mit Lehrkräften für den Unterrichtseinsatz.
</t>
  </si>
  <si>
    <t>Schuljahr 2023/2024</t>
  </si>
  <si>
    <t>Stadtgemeinde Bremen</t>
  </si>
  <si>
    <t>Stadtgemeinde Bremerhaven</t>
  </si>
  <si>
    <t>Land Bremen</t>
  </si>
  <si>
    <t>Anzahl Schüler:innen</t>
  </si>
  <si>
    <t>Anzahl Klassen</t>
  </si>
  <si>
    <t>Unterrichts-stunden</t>
  </si>
  <si>
    <t>Vollzeit-lehrkräfte</t>
  </si>
  <si>
    <t>öffentliche Schulen</t>
  </si>
  <si>
    <t>Vorklasse</t>
  </si>
  <si>
    <t>Grundschule</t>
  </si>
  <si>
    <t>Primarbereich</t>
  </si>
  <si>
    <t>Oberschule Sekundarbereich I</t>
  </si>
  <si>
    <t>Gymnasium Sekundarbereich I</t>
  </si>
  <si>
    <t>Werkschule</t>
  </si>
  <si>
    <t>Sekundarbereich I</t>
  </si>
  <si>
    <t>Oberschule Sekundarbereich II</t>
  </si>
  <si>
    <t>Gymnasium Sekundarbereich II</t>
  </si>
  <si>
    <t>Sekundarbereich II</t>
  </si>
  <si>
    <t>Förderzentren</t>
  </si>
  <si>
    <t>Schule für Kranke</t>
  </si>
  <si>
    <t>Erwachsenenschule</t>
  </si>
  <si>
    <t>allgemeinbildende Schularten</t>
  </si>
  <si>
    <t>Berufsfachschule Teilzeit</t>
  </si>
  <si>
    <t>Berufsfachschule Vollzeit</t>
  </si>
  <si>
    <t>Berufsoberschule Vollzeit</t>
  </si>
  <si>
    <t>Berufsvorbereitungsjahr Teilzeit</t>
  </si>
  <si>
    <t>Berufsvorbereitungsjahr Vollzeit</t>
  </si>
  <si>
    <t>Fachgymnasium</t>
  </si>
  <si>
    <t>Fachoberschule Teilzeit</t>
  </si>
  <si>
    <t>Fachoberschule Vollzeit</t>
  </si>
  <si>
    <t>Fachschule Teilzeit</t>
  </si>
  <si>
    <t>Fachschule Vollzeit</t>
  </si>
  <si>
    <t>Teilzeit-Berufschule</t>
  </si>
  <si>
    <t>berufsbildende Schularten</t>
  </si>
  <si>
    <t>alle Schularten</t>
  </si>
  <si>
    <t>private Schulen</t>
  </si>
  <si>
    <t>Freie Waldorfschule</t>
  </si>
  <si>
    <t>Oberschule, Gesamtschule Sekundarbereich I</t>
  </si>
  <si>
    <t>Freie Waldorfschule Sekundarbereich I</t>
  </si>
  <si>
    <t>Oberschule, Gesamtschule Sekundarbereich II</t>
  </si>
  <si>
    <t>Freie Waldorfschule Sekundarbereich II</t>
  </si>
  <si>
    <t>öffentlliche und private Schulen</t>
  </si>
  <si>
    <t>Schüler:in-Lehrkraft-Relation</t>
  </si>
  <si>
    <t>Klassen-frequenz</t>
  </si>
  <si>
    <t xml:space="preserve"> Unterrichts-stunden je Klasse</t>
  </si>
  <si>
    <t>Unterrichts-stunden je Schüler:in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</si>
</sst>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_-* #,##0.0_-;\-* #,##0.0_-;_-* &quot;-&quot;??_-;_-@_-"/>
    <numFmt numFmtId="166" formatCode="0.0"/>
  </numFmts>
  <fonts count="11" x14ac:knownFonts="1">
    <font>
      <sz val="11"/>
      <color theme="1"/>
      <name val="Calibri"/>
      <family val="2"/>
      <scheme val="minor"/>
    </font>
    <font>
      <sz val="11"/>
      <color theme="1"/>
      <name val="Calibri"/>
      <family val="2"/>
      <scheme val="minor"/>
    </font>
    <font>
      <sz val="11"/>
      <color theme="1"/>
      <name val="Noah"/>
      <family val="3"/>
    </font>
    <font>
      <sz val="14.5"/>
      <color rgb="FF000007"/>
      <name val="Arial"/>
      <family val="2"/>
    </font>
    <font>
      <sz val="11"/>
      <color theme="1"/>
      <name val="Arial"/>
      <family val="2"/>
    </font>
    <font>
      <sz val="11"/>
      <color rgb="FFCAD2C5"/>
      <name val="Arial"/>
      <family val="2"/>
    </font>
    <font>
      <sz val="11"/>
      <color theme="0"/>
      <name val="Arial"/>
      <family val="2"/>
    </font>
    <font>
      <sz val="11"/>
      <color rgb="FF000000"/>
      <name val="Arial"/>
      <family val="2"/>
    </font>
    <font>
      <i/>
      <sz val="11"/>
      <color theme="0"/>
      <name val="Arial"/>
      <family val="2"/>
    </font>
    <font>
      <i/>
      <sz val="11"/>
      <color rgb="FFCAD2C5"/>
      <name val="Arial"/>
      <family val="2"/>
    </font>
    <font>
      <sz val="14"/>
      <color rgb="FF000000"/>
      <name val="Arial"/>
      <family val="2"/>
    </font>
  </fonts>
  <fills count="5">
    <fill>
      <patternFill patternType="none"/>
    </fill>
    <fill>
      <patternFill patternType="gray125"/>
    </fill>
    <fill>
      <patternFill patternType="solid">
        <fgColor rgb="FFD0D1DA"/>
        <bgColor indexed="64"/>
      </patternFill>
    </fill>
    <fill>
      <patternFill patternType="solid">
        <fgColor rgb="FF76053D"/>
        <bgColor indexed="64"/>
      </patternFill>
    </fill>
    <fill>
      <patternFill patternType="solid">
        <fgColor rgb="FFC89BB1"/>
        <bgColor indexed="64"/>
      </patternFill>
    </fill>
  </fills>
  <borders count="14">
    <border>
      <left/>
      <right/>
      <top/>
      <bottom/>
      <diagonal/>
    </border>
    <border>
      <left style="thin">
        <color rgb="FFC89BB1"/>
      </left>
      <right/>
      <top style="thin">
        <color rgb="FFC89BB1"/>
      </top>
      <bottom/>
      <diagonal/>
    </border>
    <border>
      <left/>
      <right style="thin">
        <color rgb="FFC89BB1"/>
      </right>
      <top style="thin">
        <color rgb="FFC89BB1"/>
      </top>
      <bottom/>
      <diagonal/>
    </border>
    <border>
      <left style="thin">
        <color rgb="FFC89BB1"/>
      </left>
      <right/>
      <top/>
      <bottom style="thin">
        <color rgb="FFC89BB1"/>
      </bottom>
      <diagonal/>
    </border>
    <border>
      <left/>
      <right style="thin">
        <color rgb="FFC89BB1"/>
      </right>
      <top/>
      <bottom style="thin">
        <color rgb="FFC89BB1"/>
      </bottom>
      <diagonal/>
    </border>
    <border>
      <left/>
      <right/>
      <top/>
      <bottom style="medium">
        <color rgb="FFC89BB1"/>
      </bottom>
      <diagonal/>
    </border>
    <border>
      <left/>
      <right/>
      <top style="thin">
        <color rgb="FFC89BB1"/>
      </top>
      <bottom/>
      <diagonal/>
    </border>
    <border>
      <left style="thin">
        <color rgb="FFC89BB1"/>
      </left>
      <right/>
      <top/>
      <bottom/>
      <diagonal/>
    </border>
    <border>
      <left/>
      <right style="thin">
        <color rgb="FFC89BB1"/>
      </right>
      <top/>
      <bottom/>
      <diagonal/>
    </border>
    <border>
      <left/>
      <right/>
      <top/>
      <bottom style="thin">
        <color rgb="FFC89BB1"/>
      </bottom>
      <diagonal/>
    </border>
    <border>
      <left/>
      <right/>
      <top style="thin">
        <color rgb="FFC89BB1"/>
      </top>
      <bottom style="medium">
        <color rgb="FFC89BB1"/>
      </bottom>
      <diagonal/>
    </border>
    <border>
      <left style="thin">
        <color rgb="FFC89BB1"/>
      </left>
      <right style="thin">
        <color rgb="FFC89BB1"/>
      </right>
      <top style="thin">
        <color rgb="FFC89BB1"/>
      </top>
      <bottom style="thin">
        <color rgb="FFC89BB1"/>
      </bottom>
      <diagonal/>
    </border>
    <border>
      <left style="thin">
        <color rgb="FFC89BB1"/>
      </left>
      <right style="thin">
        <color rgb="FFC89BB1"/>
      </right>
      <top/>
      <bottom/>
      <diagonal/>
    </border>
    <border>
      <left/>
      <right/>
      <top style="thin">
        <color rgb="FFC89BB1"/>
      </top>
      <bottom style="thin">
        <color rgb="FFC89BB1"/>
      </bottom>
      <diagonal/>
    </border>
  </borders>
  <cellStyleXfs count="2">
    <xf numFmtId="0" fontId="0" fillId="0" borderId="0"/>
    <xf numFmtId="43" fontId="1" fillId="0" borderId="0"/>
  </cellStyleXfs>
  <cellXfs count="104">
    <xf numFmtId="0" fontId="0" fillId="0" borderId="0" xfId="0"/>
    <xf numFmtId="0" fontId="2" fillId="3" borderId="0" xfId="0" applyFont="1" applyFill="1"/>
    <xf numFmtId="0" fontId="4" fillId="0" borderId="0" xfId="0" applyFont="1"/>
    <xf numFmtId="0" fontId="4" fillId="0" borderId="0" xfId="0" applyFont="1" applyAlignment="1">
      <alignment vertical="center"/>
    </xf>
    <xf numFmtId="0" fontId="4" fillId="0" borderId="0" xfId="0" applyFont="1" applyAlignment="1">
      <alignment horizontal="center" vertical="center"/>
    </xf>
    <xf numFmtId="0" fontId="6"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8" xfId="0" applyFont="1" applyFill="1" applyBorder="1" applyAlignment="1">
      <alignment horizontal="center" vertical="center" wrapText="1"/>
    </xf>
    <xf numFmtId="0" fontId="7" fillId="2" borderId="8" xfId="0" applyFont="1" applyFill="1" applyBorder="1"/>
    <xf numFmtId="164" fontId="7" fillId="2" borderId="1" xfId="1" applyNumberFormat="1" applyFont="1" applyFill="1" applyBorder="1" applyAlignment="1">
      <alignment horizontal="right" vertical="center" indent="2"/>
    </xf>
    <xf numFmtId="164" fontId="7" fillId="2" borderId="6" xfId="1" applyNumberFormat="1" applyFont="1" applyFill="1" applyBorder="1" applyAlignment="1">
      <alignment horizontal="right" vertical="center" indent="2"/>
    </xf>
    <xf numFmtId="165" fontId="7" fillId="2" borderId="6" xfId="1" applyNumberFormat="1" applyFont="1" applyFill="1" applyBorder="1" applyAlignment="1">
      <alignment horizontal="right" vertical="center" indent="2"/>
    </xf>
    <xf numFmtId="165" fontId="7" fillId="2" borderId="2" xfId="1" applyNumberFormat="1" applyFont="1" applyFill="1" applyBorder="1" applyAlignment="1">
      <alignment horizontal="right" vertical="center" indent="2"/>
    </xf>
    <xf numFmtId="0" fontId="7" fillId="2" borderId="0" xfId="0" applyFont="1" applyFill="1"/>
    <xf numFmtId="164" fontId="7" fillId="2" borderId="7" xfId="1" applyNumberFormat="1" applyFont="1" applyFill="1" applyBorder="1" applyAlignment="1">
      <alignment horizontal="right" vertical="center" indent="2"/>
    </xf>
    <xf numFmtId="164" fontId="7" fillId="2" borderId="0" xfId="1" applyNumberFormat="1" applyFont="1" applyFill="1" applyAlignment="1">
      <alignment horizontal="right" vertical="center" indent="2"/>
    </xf>
    <xf numFmtId="165" fontId="7" fillId="2" borderId="0" xfId="1" applyNumberFormat="1" applyFont="1" applyFill="1" applyAlignment="1">
      <alignment horizontal="right" vertical="center" indent="2"/>
    </xf>
    <xf numFmtId="165" fontId="7" fillId="2" borderId="8" xfId="1" applyNumberFormat="1" applyFont="1" applyFill="1" applyBorder="1" applyAlignment="1">
      <alignment horizontal="right" vertical="center" indent="2"/>
    </xf>
    <xf numFmtId="0" fontId="8" fillId="3" borderId="0" xfId="0" applyFont="1" applyFill="1" applyAlignment="1">
      <alignment horizontal="right"/>
    </xf>
    <xf numFmtId="164" fontId="8" fillId="3" borderId="7" xfId="1" applyNumberFormat="1" applyFont="1" applyFill="1" applyBorder="1" applyAlignment="1">
      <alignment horizontal="right" vertical="center" indent="2"/>
    </xf>
    <xf numFmtId="164" fontId="8" fillId="3" borderId="0" xfId="1" applyNumberFormat="1" applyFont="1" applyFill="1" applyAlignment="1">
      <alignment horizontal="right" vertical="center" indent="2"/>
    </xf>
    <xf numFmtId="165" fontId="8" fillId="3" borderId="0" xfId="1" applyNumberFormat="1" applyFont="1" applyFill="1" applyAlignment="1">
      <alignment horizontal="right" vertical="center" indent="2"/>
    </xf>
    <xf numFmtId="165" fontId="8" fillId="3" borderId="8" xfId="1" applyNumberFormat="1" applyFont="1" applyFill="1" applyBorder="1" applyAlignment="1">
      <alignment horizontal="right" vertical="center" indent="2"/>
    </xf>
    <xf numFmtId="164" fontId="8" fillId="3" borderId="7" xfId="1" applyNumberFormat="1" applyFont="1" applyFill="1" applyBorder="1" applyAlignment="1">
      <alignment horizontal="right" indent="2"/>
    </xf>
    <xf numFmtId="164" fontId="8" fillId="3" borderId="0" xfId="1" applyNumberFormat="1" applyFont="1" applyFill="1" applyAlignment="1">
      <alignment horizontal="right" indent="2"/>
    </xf>
    <xf numFmtId="165" fontId="8" fillId="3" borderId="0" xfId="1" applyNumberFormat="1" applyFont="1" applyFill="1" applyAlignment="1">
      <alignment horizontal="right" indent="2"/>
    </xf>
    <xf numFmtId="165" fontId="8" fillId="3" borderId="8" xfId="1" applyNumberFormat="1" applyFont="1" applyFill="1" applyBorder="1" applyAlignment="1">
      <alignment horizontal="right" indent="2"/>
    </xf>
    <xf numFmtId="164" fontId="7" fillId="2" borderId="7" xfId="1" applyNumberFormat="1" applyFont="1" applyFill="1" applyBorder="1" applyAlignment="1">
      <alignment horizontal="right" indent="2"/>
    </xf>
    <xf numFmtId="164" fontId="7" fillId="2" borderId="0" xfId="1" applyNumberFormat="1" applyFont="1" applyFill="1" applyAlignment="1">
      <alignment horizontal="right" indent="2"/>
    </xf>
    <xf numFmtId="165" fontId="7" fillId="2" borderId="0" xfId="1" applyNumberFormat="1" applyFont="1" applyFill="1" applyAlignment="1">
      <alignment horizontal="right" indent="2"/>
    </xf>
    <xf numFmtId="165" fontId="7" fillId="2" borderId="8" xfId="1" applyNumberFormat="1" applyFont="1" applyFill="1" applyBorder="1" applyAlignment="1">
      <alignment horizontal="right" indent="2"/>
    </xf>
    <xf numFmtId="164" fontId="7" fillId="4" borderId="0" xfId="1" applyNumberFormat="1" applyFont="1" applyFill="1" applyAlignment="1">
      <alignment horizontal="right" vertical="center" indent="2"/>
    </xf>
    <xf numFmtId="164" fontId="9" fillId="4" borderId="0" xfId="1" applyNumberFormat="1" applyFont="1" applyFill="1" applyAlignment="1">
      <alignment horizontal="right" vertical="center" indent="2"/>
    </xf>
    <xf numFmtId="0" fontId="6" fillId="3" borderId="0" xfId="0" applyFont="1" applyFill="1" applyAlignment="1">
      <alignment horizontal="left"/>
    </xf>
    <xf numFmtId="164" fontId="6" fillId="3" borderId="7" xfId="1" applyNumberFormat="1" applyFont="1" applyFill="1" applyBorder="1" applyAlignment="1">
      <alignment horizontal="right" vertical="center" indent="2"/>
    </xf>
    <xf numFmtId="164" fontId="6" fillId="3" borderId="0" xfId="1" applyNumberFormat="1" applyFont="1" applyFill="1" applyAlignment="1">
      <alignment horizontal="right" vertical="center" indent="2"/>
    </xf>
    <xf numFmtId="165" fontId="6" fillId="3" borderId="0" xfId="1" applyNumberFormat="1" applyFont="1" applyFill="1" applyAlignment="1">
      <alignment horizontal="right" vertical="center" indent="2"/>
    </xf>
    <xf numFmtId="165" fontId="6" fillId="3" borderId="8" xfId="1" applyNumberFormat="1" applyFont="1" applyFill="1" applyBorder="1" applyAlignment="1">
      <alignment horizontal="right" vertical="center" indent="2"/>
    </xf>
    <xf numFmtId="164" fontId="6" fillId="3" borderId="7" xfId="1" applyNumberFormat="1" applyFont="1" applyFill="1" applyBorder="1" applyAlignment="1">
      <alignment horizontal="right" indent="2"/>
    </xf>
    <xf numFmtId="164" fontId="6" fillId="3" borderId="0" xfId="1" applyNumberFormat="1" applyFont="1" applyFill="1" applyAlignment="1">
      <alignment horizontal="right" indent="2"/>
    </xf>
    <xf numFmtId="165" fontId="6" fillId="3" borderId="0" xfId="1" applyNumberFormat="1" applyFont="1" applyFill="1" applyAlignment="1">
      <alignment horizontal="right" indent="2"/>
    </xf>
    <xf numFmtId="165" fontId="6" fillId="3" borderId="8" xfId="1" applyNumberFormat="1" applyFont="1" applyFill="1" applyBorder="1" applyAlignment="1">
      <alignment horizontal="right" indent="2"/>
    </xf>
    <xf numFmtId="164" fontId="5" fillId="4" borderId="7" xfId="1" applyNumberFormat="1" applyFont="1" applyFill="1" applyBorder="1" applyAlignment="1">
      <alignment horizontal="right" vertical="center" indent="2"/>
    </xf>
    <xf numFmtId="164" fontId="5" fillId="4" borderId="0" xfId="1" applyNumberFormat="1" applyFont="1" applyFill="1" applyAlignment="1">
      <alignment horizontal="right" vertical="center" indent="2"/>
    </xf>
    <xf numFmtId="0" fontId="7" fillId="2" borderId="0" xfId="0" applyFont="1" applyFill="1" applyAlignment="1">
      <alignment horizontal="left"/>
    </xf>
    <xf numFmtId="0" fontId="8" fillId="3" borderId="9" xfId="0" applyFont="1" applyFill="1" applyBorder="1" applyAlignment="1">
      <alignment horizontal="right"/>
    </xf>
    <xf numFmtId="164" fontId="8" fillId="3" borderId="3" xfId="1" applyNumberFormat="1" applyFont="1" applyFill="1" applyBorder="1" applyAlignment="1">
      <alignment horizontal="right" vertical="center" indent="2"/>
    </xf>
    <xf numFmtId="164" fontId="9" fillId="2" borderId="9" xfId="1" applyNumberFormat="1" applyFont="1" applyFill="1" applyBorder="1" applyAlignment="1">
      <alignment horizontal="right" vertical="center" indent="2"/>
    </xf>
    <xf numFmtId="165" fontId="8" fillId="3" borderId="9" xfId="1" applyNumberFormat="1" applyFont="1" applyFill="1" applyBorder="1" applyAlignment="1">
      <alignment horizontal="right" vertical="center" indent="2"/>
    </xf>
    <xf numFmtId="165" fontId="8" fillId="3" borderId="4" xfId="1" applyNumberFormat="1" applyFont="1" applyFill="1" applyBorder="1" applyAlignment="1">
      <alignment horizontal="right" vertical="center" indent="2"/>
    </xf>
    <xf numFmtId="164" fontId="8" fillId="3" borderId="3" xfId="1" applyNumberFormat="1" applyFont="1" applyFill="1" applyBorder="1" applyAlignment="1">
      <alignment horizontal="right" indent="2"/>
    </xf>
    <xf numFmtId="165" fontId="8" fillId="3" borderId="9" xfId="1" applyNumberFormat="1" applyFont="1" applyFill="1" applyBorder="1" applyAlignment="1">
      <alignment horizontal="right" indent="2"/>
    </xf>
    <xf numFmtId="165" fontId="8" fillId="3" borderId="4" xfId="1" applyNumberFormat="1" applyFont="1" applyFill="1" applyBorder="1" applyAlignment="1">
      <alignment horizontal="right" indent="2"/>
    </xf>
    <xf numFmtId="164" fontId="8" fillId="3" borderId="9" xfId="1" applyNumberFormat="1" applyFont="1" applyFill="1" applyBorder="1" applyAlignment="1">
      <alignment horizontal="right" indent="2"/>
    </xf>
    <xf numFmtId="0" fontId="7" fillId="2" borderId="6" xfId="0" applyFont="1" applyFill="1" applyBorder="1" applyAlignment="1">
      <alignment horizontal="left"/>
    </xf>
    <xf numFmtId="164" fontId="7" fillId="2" borderId="1" xfId="1" applyNumberFormat="1" applyFont="1" applyFill="1" applyBorder="1" applyAlignment="1">
      <alignment horizontal="right" indent="2"/>
    </xf>
    <xf numFmtId="164" fontId="7" fillId="2" borderId="6" xfId="1" applyNumberFormat="1" applyFont="1" applyFill="1" applyBorder="1" applyAlignment="1">
      <alignment horizontal="right" indent="2"/>
    </xf>
    <xf numFmtId="165" fontId="7" fillId="2" borderId="6" xfId="1" applyNumberFormat="1" applyFont="1" applyFill="1" applyBorder="1" applyAlignment="1">
      <alignment horizontal="right" indent="2"/>
    </xf>
    <xf numFmtId="165" fontId="7" fillId="2" borderId="2" xfId="1" applyNumberFormat="1" applyFont="1" applyFill="1" applyBorder="1" applyAlignment="1">
      <alignment horizontal="right" indent="2"/>
    </xf>
    <xf numFmtId="0" fontId="6" fillId="3" borderId="0" xfId="0" applyFont="1" applyFill="1"/>
    <xf numFmtId="164" fontId="9" fillId="4" borderId="9" xfId="1" applyNumberFormat="1" applyFont="1" applyFill="1" applyBorder="1" applyAlignment="1">
      <alignment horizontal="right" vertical="center" indent="2"/>
    </xf>
    <xf numFmtId="166" fontId="7" fillId="2" borderId="7" xfId="1" applyNumberFormat="1" applyFont="1" applyFill="1" applyBorder="1" applyAlignment="1">
      <alignment horizontal="right" vertical="center" indent="3"/>
    </xf>
    <xf numFmtId="166" fontId="7" fillId="2" borderId="0" xfId="1" applyNumberFormat="1" applyFont="1" applyFill="1" applyAlignment="1">
      <alignment horizontal="right" vertical="center" indent="3"/>
    </xf>
    <xf numFmtId="166" fontId="7" fillId="2" borderId="8" xfId="1" applyNumberFormat="1" applyFont="1" applyFill="1" applyBorder="1" applyAlignment="1">
      <alignment horizontal="right" vertical="center" indent="3"/>
    </xf>
    <xf numFmtId="166" fontId="8" fillId="3" borderId="7" xfId="1" applyNumberFormat="1" applyFont="1" applyFill="1" applyBorder="1" applyAlignment="1">
      <alignment horizontal="right" vertical="center" indent="3"/>
    </xf>
    <xf numFmtId="166" fontId="8" fillId="3" borderId="0" xfId="1" applyNumberFormat="1" applyFont="1" applyFill="1" applyAlignment="1">
      <alignment horizontal="right" vertical="center" indent="3"/>
    </xf>
    <xf numFmtId="166" fontId="8" fillId="3" borderId="8" xfId="1" applyNumberFormat="1" applyFont="1" applyFill="1" applyBorder="1" applyAlignment="1">
      <alignment horizontal="right" vertical="center" indent="3"/>
    </xf>
    <xf numFmtId="166" fontId="7" fillId="4" borderId="0" xfId="1" applyNumberFormat="1" applyFont="1" applyFill="1" applyAlignment="1">
      <alignment horizontal="right" vertical="center" indent="3"/>
    </xf>
    <xf numFmtId="166" fontId="9" fillId="4" borderId="0" xfId="1" applyNumberFormat="1" applyFont="1" applyFill="1" applyAlignment="1">
      <alignment horizontal="right" vertical="center" indent="3"/>
    </xf>
    <xf numFmtId="166" fontId="6" fillId="3" borderId="7" xfId="1" applyNumberFormat="1" applyFont="1" applyFill="1" applyBorder="1" applyAlignment="1">
      <alignment horizontal="right" vertical="center" indent="3"/>
    </xf>
    <xf numFmtId="166" fontId="6" fillId="3" borderId="0" xfId="1" applyNumberFormat="1" applyFont="1" applyFill="1" applyAlignment="1">
      <alignment horizontal="right" vertical="center" indent="3"/>
    </xf>
    <xf numFmtId="166" fontId="6" fillId="3" borderId="8" xfId="1" applyNumberFormat="1" applyFont="1" applyFill="1" applyBorder="1" applyAlignment="1">
      <alignment horizontal="right" vertical="center" indent="3"/>
    </xf>
    <xf numFmtId="166" fontId="5" fillId="4" borderId="7" xfId="1" applyNumberFormat="1" applyFont="1" applyFill="1" applyBorder="1" applyAlignment="1">
      <alignment horizontal="right" vertical="center" indent="3"/>
    </xf>
    <xf numFmtId="166" fontId="5" fillId="4" borderId="0" xfId="1" applyNumberFormat="1" applyFont="1" applyFill="1" applyAlignment="1">
      <alignment horizontal="right" vertical="center" indent="3"/>
    </xf>
    <xf numFmtId="166" fontId="5" fillId="4" borderId="8" xfId="1" applyNumberFormat="1" applyFont="1" applyFill="1" applyBorder="1" applyAlignment="1">
      <alignment horizontal="right" vertical="center" indent="3"/>
    </xf>
    <xf numFmtId="166" fontId="7" fillId="2" borderId="1" xfId="1" applyNumberFormat="1" applyFont="1" applyFill="1" applyBorder="1" applyAlignment="1">
      <alignment horizontal="right" vertical="center" indent="3"/>
    </xf>
    <xf numFmtId="166" fontId="7" fillId="2" borderId="6" xfId="1" applyNumberFormat="1" applyFont="1" applyFill="1" applyBorder="1" applyAlignment="1">
      <alignment horizontal="right" vertical="center" indent="3"/>
    </xf>
    <xf numFmtId="166" fontId="7" fillId="2" borderId="2" xfId="1" applyNumberFormat="1" applyFont="1" applyFill="1" applyBorder="1" applyAlignment="1">
      <alignment horizontal="right" vertical="center" indent="3"/>
    </xf>
    <xf numFmtId="166" fontId="8" fillId="3" borderId="3" xfId="1" applyNumberFormat="1" applyFont="1" applyFill="1" applyBorder="1" applyAlignment="1">
      <alignment horizontal="right" vertical="center" indent="3"/>
    </xf>
    <xf numFmtId="166" fontId="8" fillId="3" borderId="9" xfId="1" applyNumberFormat="1" applyFont="1" applyFill="1" applyBorder="1" applyAlignment="1">
      <alignment horizontal="right" vertical="center" indent="3"/>
    </xf>
    <xf numFmtId="166" fontId="8" fillId="3" borderId="4" xfId="1" applyNumberFormat="1" applyFont="1" applyFill="1" applyBorder="1" applyAlignment="1">
      <alignment horizontal="right" vertical="center" indent="3"/>
    </xf>
    <xf numFmtId="0" fontId="8" fillId="3" borderId="0" xfId="0" applyFont="1" applyFill="1" applyAlignment="1">
      <alignment horizontal="left"/>
    </xf>
    <xf numFmtId="166" fontId="9" fillId="2" borderId="0" xfId="1" applyNumberFormat="1" applyFont="1" applyFill="1" applyAlignment="1">
      <alignment horizontal="right" vertical="center" indent="3"/>
    </xf>
    <xf numFmtId="0" fontId="3" fillId="2" borderId="11" xfId="0" applyFont="1" applyFill="1" applyBorder="1" applyAlignment="1">
      <alignment horizontal="left" vertical="center" wrapText="1" indent="1"/>
    </xf>
    <xf numFmtId="0" fontId="0" fillId="0" borderId="6" xfId="0" applyBorder="1"/>
    <xf numFmtId="0" fontId="0" fillId="0" borderId="2" xfId="0" applyBorder="1"/>
    <xf numFmtId="0" fontId="0" fillId="0" borderId="7" xfId="0" applyBorder="1"/>
    <xf numFmtId="0" fontId="2" fillId="3" borderId="0" xfId="0" applyFont="1" applyFill="1"/>
    <xf numFmtId="0" fontId="0" fillId="0" borderId="8" xfId="0" applyBorder="1"/>
    <xf numFmtId="0" fontId="0" fillId="0" borderId="3" xfId="0" applyBorder="1"/>
    <xf numFmtId="0" fontId="0" fillId="0" borderId="9" xfId="0" applyBorder="1"/>
    <xf numFmtId="0" fontId="0" fillId="0" borderId="4" xfId="0" applyBorder="1"/>
    <xf numFmtId="0" fontId="6" fillId="3" borderId="0" xfId="0" applyFont="1" applyFill="1" applyAlignment="1">
      <alignment horizontal="center" vertical="center"/>
    </xf>
    <xf numFmtId="0" fontId="4" fillId="0" borderId="0" xfId="0" applyFont="1" applyAlignment="1">
      <alignment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textRotation="90"/>
    </xf>
    <xf numFmtId="0" fontId="4" fillId="0" borderId="0" xfId="0" applyFont="1"/>
    <xf numFmtId="0" fontId="10" fillId="0" borderId="0" xfId="0" applyFont="1" applyAlignment="1">
      <alignment horizontal="center" vertical="center"/>
    </xf>
    <xf numFmtId="0" fontId="4" fillId="0" borderId="0" xfId="0" applyFont="1" applyAlignment="1">
      <alignment horizontal="center" vertical="center"/>
    </xf>
    <xf numFmtId="0" fontId="6" fillId="3" borderId="0" xfId="0" applyFont="1" applyFill="1" applyAlignment="1">
      <alignment horizontal="center" vertical="center" textRotation="90" wrapText="1"/>
    </xf>
    <xf numFmtId="0" fontId="6" fillId="3" borderId="5" xfId="0" applyFont="1" applyFill="1" applyBorder="1" applyAlignment="1">
      <alignment horizontal="center" vertical="center" textRotation="90"/>
    </xf>
    <xf numFmtId="0" fontId="0" fillId="0" borderId="5" xfId="0" applyBorder="1"/>
    <xf numFmtId="0" fontId="6" fillId="3" borderId="10" xfId="0" applyFont="1" applyFill="1" applyBorder="1" applyAlignment="1">
      <alignment horizontal="center" vertical="center" textRotation="90"/>
    </xf>
    <xf numFmtId="0" fontId="6" fillId="3" borderId="5" xfId="0" applyFont="1" applyFill="1" applyBorder="1" applyAlignment="1">
      <alignment horizontal="center" vertical="center" textRotation="90" wrapText="1"/>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16</xdr:col>
      <xdr:colOff>590729</xdr:colOff>
      <xdr:row>52</xdr:row>
      <xdr:rowOff>46187</xdr:rowOff>
    </xdr:from>
    <xdr:to>
      <xdr:col>19</xdr:col>
      <xdr:colOff>66289</xdr:colOff>
      <xdr:row>55</xdr:row>
      <xdr:rowOff>177823</xdr:rowOff>
    </xdr:to>
    <xdr:pic>
      <xdr:nvPicPr>
        <xdr:cNvPr id="2" name="Grafik 1">
          <a:extLst>
            <a:ext uri="{FF2B5EF4-FFF2-40B4-BE49-F238E27FC236}">
              <a16:creationId xmlns:a16="http://schemas.microsoft.com/office/drawing/2014/main" id="{D50B6CA8-D5D1-4C1C-80FB-B60DA5482C3D}"/>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2782729" y="10009337"/>
          <a:ext cx="1761560" cy="7031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428625</xdr:colOff>
      <xdr:row>58</xdr:row>
      <xdr:rowOff>71438</xdr:rowOff>
    </xdr:from>
    <xdr:to>
      <xdr:col>15</xdr:col>
      <xdr:colOff>183226</xdr:colOff>
      <xdr:row>62</xdr:row>
      <xdr:rowOff>60199</xdr:rowOff>
    </xdr:to>
    <xdr:pic>
      <xdr:nvPicPr>
        <xdr:cNvPr id="2" name="Grafik 1">
          <a:extLst>
            <a:ext uri="{FF2B5EF4-FFF2-40B4-BE49-F238E27FC236}">
              <a16:creationId xmlns:a16="http://schemas.microsoft.com/office/drawing/2014/main" id="{0BDDDDA7-0048-4EA6-A399-768669BF9578}"/>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5878175" y="11120438"/>
          <a:ext cx="1773901" cy="7126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395377</xdr:colOff>
      <xdr:row>58</xdr:row>
      <xdr:rowOff>107830</xdr:rowOff>
    </xdr:from>
    <xdr:to>
      <xdr:col>15</xdr:col>
      <xdr:colOff>161211</xdr:colOff>
      <xdr:row>62</xdr:row>
      <xdr:rowOff>92098</xdr:rowOff>
    </xdr:to>
    <xdr:pic>
      <xdr:nvPicPr>
        <xdr:cNvPr id="2" name="Grafik 1">
          <a:extLst>
            <a:ext uri="{FF2B5EF4-FFF2-40B4-BE49-F238E27FC236}">
              <a16:creationId xmlns:a16="http://schemas.microsoft.com/office/drawing/2014/main" id="{3A633711-6293-4493-B6C0-C32EAD48E2D8}"/>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5815094" y="11834363"/>
          <a:ext cx="1778664" cy="703136"/>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4:S61"/>
  <sheetViews>
    <sheetView showGridLines="0" tabSelected="1" zoomScale="106" zoomScaleNormal="106" zoomScalePageLayoutView="40" workbookViewId="0">
      <selection activeCell="B4" sqref="B4:S57"/>
    </sheetView>
  </sheetViews>
  <sheetFormatPr baseColWidth="10" defaultRowHeight="16.5" x14ac:dyDescent="0.3"/>
  <cols>
    <col min="1" max="19" width="11.42578125" style="1" customWidth="1"/>
    <col min="20" max="20" width="13.7109375" style="1" customWidth="1"/>
    <col min="21" max="21" width="11.42578125" style="1" customWidth="1"/>
    <col min="22" max="16384" width="11.42578125" style="1"/>
  </cols>
  <sheetData>
    <row r="4" spans="2:19" ht="15" customHeight="1" x14ac:dyDescent="0.3">
      <c r="B4" s="83" t="s">
        <v>0</v>
      </c>
      <c r="C4" s="84"/>
      <c r="D4" s="84"/>
      <c r="E4" s="84"/>
      <c r="F4" s="84"/>
      <c r="G4" s="84"/>
      <c r="H4" s="84"/>
      <c r="I4" s="84"/>
      <c r="J4" s="84"/>
      <c r="K4" s="84"/>
      <c r="L4" s="84"/>
      <c r="M4" s="84"/>
      <c r="N4" s="84"/>
      <c r="O4" s="84"/>
      <c r="P4" s="84"/>
      <c r="Q4" s="84"/>
      <c r="R4" s="84"/>
      <c r="S4" s="85"/>
    </row>
    <row r="5" spans="2:19" ht="15" customHeight="1" x14ac:dyDescent="0.3">
      <c r="B5" s="86"/>
      <c r="C5" s="87"/>
      <c r="D5" s="87"/>
      <c r="E5" s="87"/>
      <c r="F5" s="87"/>
      <c r="G5" s="87"/>
      <c r="H5" s="87"/>
      <c r="I5" s="87"/>
      <c r="J5" s="87"/>
      <c r="K5" s="87"/>
      <c r="L5" s="87"/>
      <c r="M5" s="87"/>
      <c r="N5" s="87"/>
      <c r="O5" s="87"/>
      <c r="P5" s="87"/>
      <c r="Q5" s="87"/>
      <c r="R5" s="87"/>
      <c r="S5" s="88"/>
    </row>
    <row r="6" spans="2:19" ht="15" customHeight="1" x14ac:dyDescent="0.3">
      <c r="B6" s="86"/>
      <c r="C6" s="87"/>
      <c r="D6" s="87"/>
      <c r="E6" s="87"/>
      <c r="F6" s="87"/>
      <c r="G6" s="87"/>
      <c r="H6" s="87"/>
      <c r="I6" s="87"/>
      <c r="J6" s="87"/>
      <c r="K6" s="87"/>
      <c r="L6" s="87"/>
      <c r="M6" s="87"/>
      <c r="N6" s="87"/>
      <c r="O6" s="87"/>
      <c r="P6" s="87"/>
      <c r="Q6" s="87"/>
      <c r="R6" s="87"/>
      <c r="S6" s="88"/>
    </row>
    <row r="7" spans="2:19" ht="15" customHeight="1" x14ac:dyDescent="0.3">
      <c r="B7" s="86"/>
      <c r="C7" s="87"/>
      <c r="D7" s="87"/>
      <c r="E7" s="87"/>
      <c r="F7" s="87"/>
      <c r="G7" s="87"/>
      <c r="H7" s="87"/>
      <c r="I7" s="87"/>
      <c r="J7" s="87"/>
      <c r="K7" s="87"/>
      <c r="L7" s="87"/>
      <c r="M7" s="87"/>
      <c r="N7" s="87"/>
      <c r="O7" s="87"/>
      <c r="P7" s="87"/>
      <c r="Q7" s="87"/>
      <c r="R7" s="87"/>
      <c r="S7" s="88"/>
    </row>
    <row r="8" spans="2:19" ht="15" customHeight="1" x14ac:dyDescent="0.3">
      <c r="B8" s="86"/>
      <c r="C8" s="87"/>
      <c r="D8" s="87"/>
      <c r="E8" s="87"/>
      <c r="F8" s="87"/>
      <c r="G8" s="87"/>
      <c r="H8" s="87"/>
      <c r="I8" s="87"/>
      <c r="J8" s="87"/>
      <c r="K8" s="87"/>
      <c r="L8" s="87"/>
      <c r="M8" s="87"/>
      <c r="N8" s="87"/>
      <c r="O8" s="87"/>
      <c r="P8" s="87"/>
      <c r="Q8" s="87"/>
      <c r="R8" s="87"/>
      <c r="S8" s="88"/>
    </row>
    <row r="9" spans="2:19" ht="15" customHeight="1" x14ac:dyDescent="0.3">
      <c r="B9" s="86"/>
      <c r="C9" s="87"/>
      <c r="D9" s="87"/>
      <c r="E9" s="87"/>
      <c r="F9" s="87"/>
      <c r="G9" s="87"/>
      <c r="H9" s="87"/>
      <c r="I9" s="87"/>
      <c r="J9" s="87"/>
      <c r="K9" s="87"/>
      <c r="L9" s="87"/>
      <c r="M9" s="87"/>
      <c r="N9" s="87"/>
      <c r="O9" s="87"/>
      <c r="P9" s="87"/>
      <c r="Q9" s="87"/>
      <c r="R9" s="87"/>
      <c r="S9" s="88"/>
    </row>
    <row r="10" spans="2:19" ht="15" customHeight="1" x14ac:dyDescent="0.3">
      <c r="B10" s="86"/>
      <c r="C10" s="87"/>
      <c r="D10" s="87"/>
      <c r="E10" s="87"/>
      <c r="F10" s="87"/>
      <c r="G10" s="87"/>
      <c r="H10" s="87"/>
      <c r="I10" s="87"/>
      <c r="J10" s="87"/>
      <c r="K10" s="87"/>
      <c r="L10" s="87"/>
      <c r="M10" s="87"/>
      <c r="N10" s="87"/>
      <c r="O10" s="87"/>
      <c r="P10" s="87"/>
      <c r="Q10" s="87"/>
      <c r="R10" s="87"/>
      <c r="S10" s="88"/>
    </row>
    <row r="11" spans="2:19" ht="15" customHeight="1" x14ac:dyDescent="0.3">
      <c r="B11" s="86"/>
      <c r="C11" s="87"/>
      <c r="D11" s="87"/>
      <c r="E11" s="87"/>
      <c r="F11" s="87"/>
      <c r="G11" s="87"/>
      <c r="H11" s="87"/>
      <c r="I11" s="87"/>
      <c r="J11" s="87"/>
      <c r="K11" s="87"/>
      <c r="L11" s="87"/>
      <c r="M11" s="87"/>
      <c r="N11" s="87"/>
      <c r="O11" s="87"/>
      <c r="P11" s="87"/>
      <c r="Q11" s="87"/>
      <c r="R11" s="87"/>
      <c r="S11" s="88"/>
    </row>
    <row r="12" spans="2:19" ht="15" customHeight="1" x14ac:dyDescent="0.3">
      <c r="B12" s="86"/>
      <c r="C12" s="87"/>
      <c r="D12" s="87"/>
      <c r="E12" s="87"/>
      <c r="F12" s="87"/>
      <c r="G12" s="87"/>
      <c r="H12" s="87"/>
      <c r="I12" s="87"/>
      <c r="J12" s="87"/>
      <c r="K12" s="87"/>
      <c r="L12" s="87"/>
      <c r="M12" s="87"/>
      <c r="N12" s="87"/>
      <c r="O12" s="87"/>
      <c r="P12" s="87"/>
      <c r="Q12" s="87"/>
      <c r="R12" s="87"/>
      <c r="S12" s="88"/>
    </row>
    <row r="13" spans="2:19" ht="15" customHeight="1" x14ac:dyDescent="0.3">
      <c r="B13" s="86"/>
      <c r="C13" s="87"/>
      <c r="D13" s="87"/>
      <c r="E13" s="87"/>
      <c r="F13" s="87"/>
      <c r="G13" s="87"/>
      <c r="H13" s="87"/>
      <c r="I13" s="87"/>
      <c r="J13" s="87"/>
      <c r="K13" s="87"/>
      <c r="L13" s="87"/>
      <c r="M13" s="87"/>
      <c r="N13" s="87"/>
      <c r="O13" s="87"/>
      <c r="P13" s="87"/>
      <c r="Q13" s="87"/>
      <c r="R13" s="87"/>
      <c r="S13" s="88"/>
    </row>
    <row r="14" spans="2:19" ht="15" customHeight="1" x14ac:dyDescent="0.3">
      <c r="B14" s="86"/>
      <c r="C14" s="87"/>
      <c r="D14" s="87"/>
      <c r="E14" s="87"/>
      <c r="F14" s="87"/>
      <c r="G14" s="87"/>
      <c r="H14" s="87"/>
      <c r="I14" s="87"/>
      <c r="J14" s="87"/>
      <c r="K14" s="87"/>
      <c r="L14" s="87"/>
      <c r="M14" s="87"/>
      <c r="N14" s="87"/>
      <c r="O14" s="87"/>
      <c r="P14" s="87"/>
      <c r="Q14" s="87"/>
      <c r="R14" s="87"/>
      <c r="S14" s="88"/>
    </row>
    <row r="15" spans="2:19" ht="15" customHeight="1" x14ac:dyDescent="0.3">
      <c r="B15" s="86"/>
      <c r="C15" s="87"/>
      <c r="D15" s="87"/>
      <c r="E15" s="87"/>
      <c r="F15" s="87"/>
      <c r="G15" s="87"/>
      <c r="H15" s="87"/>
      <c r="I15" s="87"/>
      <c r="J15" s="87"/>
      <c r="K15" s="87"/>
      <c r="L15" s="87"/>
      <c r="M15" s="87"/>
      <c r="N15" s="87"/>
      <c r="O15" s="87"/>
      <c r="P15" s="87"/>
      <c r="Q15" s="87"/>
      <c r="R15" s="87"/>
      <c r="S15" s="88"/>
    </row>
    <row r="16" spans="2:19" ht="15" customHeight="1" x14ac:dyDescent="0.3">
      <c r="B16" s="86"/>
      <c r="C16" s="87"/>
      <c r="D16" s="87"/>
      <c r="E16" s="87"/>
      <c r="F16" s="87"/>
      <c r="G16" s="87"/>
      <c r="H16" s="87"/>
      <c r="I16" s="87"/>
      <c r="J16" s="87"/>
      <c r="K16" s="87"/>
      <c r="L16" s="87"/>
      <c r="M16" s="87"/>
      <c r="N16" s="87"/>
      <c r="O16" s="87"/>
      <c r="P16" s="87"/>
      <c r="Q16" s="87"/>
      <c r="R16" s="87"/>
      <c r="S16" s="88"/>
    </row>
    <row r="17" spans="2:19" ht="15" customHeight="1" x14ac:dyDescent="0.3">
      <c r="B17" s="86"/>
      <c r="C17" s="87"/>
      <c r="D17" s="87"/>
      <c r="E17" s="87"/>
      <c r="F17" s="87"/>
      <c r="G17" s="87"/>
      <c r="H17" s="87"/>
      <c r="I17" s="87"/>
      <c r="J17" s="87"/>
      <c r="K17" s="87"/>
      <c r="L17" s="87"/>
      <c r="M17" s="87"/>
      <c r="N17" s="87"/>
      <c r="O17" s="87"/>
      <c r="P17" s="87"/>
      <c r="Q17" s="87"/>
      <c r="R17" s="87"/>
      <c r="S17" s="88"/>
    </row>
    <row r="18" spans="2:19" ht="15" customHeight="1" x14ac:dyDescent="0.3">
      <c r="B18" s="86"/>
      <c r="C18" s="87"/>
      <c r="D18" s="87"/>
      <c r="E18" s="87"/>
      <c r="F18" s="87"/>
      <c r="G18" s="87"/>
      <c r="H18" s="87"/>
      <c r="I18" s="87"/>
      <c r="J18" s="87"/>
      <c r="K18" s="87"/>
      <c r="L18" s="87"/>
      <c r="M18" s="87"/>
      <c r="N18" s="87"/>
      <c r="O18" s="87"/>
      <c r="P18" s="87"/>
      <c r="Q18" s="87"/>
      <c r="R18" s="87"/>
      <c r="S18" s="88"/>
    </row>
    <row r="19" spans="2:19" ht="15" customHeight="1" x14ac:dyDescent="0.3">
      <c r="B19" s="86"/>
      <c r="C19" s="87"/>
      <c r="D19" s="87"/>
      <c r="E19" s="87"/>
      <c r="F19" s="87"/>
      <c r="G19" s="87"/>
      <c r="H19" s="87"/>
      <c r="I19" s="87"/>
      <c r="J19" s="87"/>
      <c r="K19" s="87"/>
      <c r="L19" s="87"/>
      <c r="M19" s="87"/>
      <c r="N19" s="87"/>
      <c r="O19" s="87"/>
      <c r="P19" s="87"/>
      <c r="Q19" s="87"/>
      <c r="R19" s="87"/>
      <c r="S19" s="88"/>
    </row>
    <row r="20" spans="2:19" ht="15" customHeight="1" x14ac:dyDescent="0.3">
      <c r="B20" s="86"/>
      <c r="C20" s="87"/>
      <c r="D20" s="87"/>
      <c r="E20" s="87"/>
      <c r="F20" s="87"/>
      <c r="G20" s="87"/>
      <c r="H20" s="87"/>
      <c r="I20" s="87"/>
      <c r="J20" s="87"/>
      <c r="K20" s="87"/>
      <c r="L20" s="87"/>
      <c r="M20" s="87"/>
      <c r="N20" s="87"/>
      <c r="O20" s="87"/>
      <c r="P20" s="87"/>
      <c r="Q20" s="87"/>
      <c r="R20" s="87"/>
      <c r="S20" s="88"/>
    </row>
    <row r="21" spans="2:19" ht="15" customHeight="1" x14ac:dyDescent="0.3">
      <c r="B21" s="86"/>
      <c r="C21" s="87"/>
      <c r="D21" s="87"/>
      <c r="E21" s="87"/>
      <c r="F21" s="87"/>
      <c r="G21" s="87"/>
      <c r="H21" s="87"/>
      <c r="I21" s="87"/>
      <c r="J21" s="87"/>
      <c r="K21" s="87"/>
      <c r="L21" s="87"/>
      <c r="M21" s="87"/>
      <c r="N21" s="87"/>
      <c r="O21" s="87"/>
      <c r="P21" s="87"/>
      <c r="Q21" s="87"/>
      <c r="R21" s="87"/>
      <c r="S21" s="88"/>
    </row>
    <row r="22" spans="2:19" ht="15" customHeight="1" x14ac:dyDescent="0.3">
      <c r="B22" s="86"/>
      <c r="C22" s="87"/>
      <c r="D22" s="87"/>
      <c r="E22" s="87"/>
      <c r="F22" s="87"/>
      <c r="G22" s="87"/>
      <c r="H22" s="87"/>
      <c r="I22" s="87"/>
      <c r="J22" s="87"/>
      <c r="K22" s="87"/>
      <c r="L22" s="87"/>
      <c r="M22" s="87"/>
      <c r="N22" s="87"/>
      <c r="O22" s="87"/>
      <c r="P22" s="87"/>
      <c r="Q22" s="87"/>
      <c r="R22" s="87"/>
      <c r="S22" s="88"/>
    </row>
    <row r="23" spans="2:19" ht="15" customHeight="1" x14ac:dyDescent="0.3">
      <c r="B23" s="86"/>
      <c r="C23" s="87"/>
      <c r="D23" s="87"/>
      <c r="E23" s="87"/>
      <c r="F23" s="87"/>
      <c r="G23" s="87"/>
      <c r="H23" s="87"/>
      <c r="I23" s="87"/>
      <c r="J23" s="87"/>
      <c r="K23" s="87"/>
      <c r="L23" s="87"/>
      <c r="M23" s="87"/>
      <c r="N23" s="87"/>
      <c r="O23" s="87"/>
      <c r="P23" s="87"/>
      <c r="Q23" s="87"/>
      <c r="R23" s="87"/>
      <c r="S23" s="88"/>
    </row>
    <row r="24" spans="2:19" ht="15" customHeight="1" x14ac:dyDescent="0.3">
      <c r="B24" s="86"/>
      <c r="C24" s="87"/>
      <c r="D24" s="87"/>
      <c r="E24" s="87"/>
      <c r="F24" s="87"/>
      <c r="G24" s="87"/>
      <c r="H24" s="87"/>
      <c r="I24" s="87"/>
      <c r="J24" s="87"/>
      <c r="K24" s="87"/>
      <c r="L24" s="87"/>
      <c r="M24" s="87"/>
      <c r="N24" s="87"/>
      <c r="O24" s="87"/>
      <c r="P24" s="87"/>
      <c r="Q24" s="87"/>
      <c r="R24" s="87"/>
      <c r="S24" s="88"/>
    </row>
    <row r="25" spans="2:19" ht="15" customHeight="1" x14ac:dyDescent="0.3">
      <c r="B25" s="86"/>
      <c r="C25" s="87"/>
      <c r="D25" s="87"/>
      <c r="E25" s="87"/>
      <c r="F25" s="87"/>
      <c r="G25" s="87"/>
      <c r="H25" s="87"/>
      <c r="I25" s="87"/>
      <c r="J25" s="87"/>
      <c r="K25" s="87"/>
      <c r="L25" s="87"/>
      <c r="M25" s="87"/>
      <c r="N25" s="87"/>
      <c r="O25" s="87"/>
      <c r="P25" s="87"/>
      <c r="Q25" s="87"/>
      <c r="R25" s="87"/>
      <c r="S25" s="88"/>
    </row>
    <row r="26" spans="2:19" ht="15" customHeight="1" x14ac:dyDescent="0.3">
      <c r="B26" s="86"/>
      <c r="C26" s="87"/>
      <c r="D26" s="87"/>
      <c r="E26" s="87"/>
      <c r="F26" s="87"/>
      <c r="G26" s="87"/>
      <c r="H26" s="87"/>
      <c r="I26" s="87"/>
      <c r="J26" s="87"/>
      <c r="K26" s="87"/>
      <c r="L26" s="87"/>
      <c r="M26" s="87"/>
      <c r="N26" s="87"/>
      <c r="O26" s="87"/>
      <c r="P26" s="87"/>
      <c r="Q26" s="87"/>
      <c r="R26" s="87"/>
      <c r="S26" s="88"/>
    </row>
    <row r="27" spans="2:19" ht="15" customHeight="1" x14ac:dyDescent="0.3">
      <c r="B27" s="86"/>
      <c r="C27" s="87"/>
      <c r="D27" s="87"/>
      <c r="E27" s="87"/>
      <c r="F27" s="87"/>
      <c r="G27" s="87"/>
      <c r="H27" s="87"/>
      <c r="I27" s="87"/>
      <c r="J27" s="87"/>
      <c r="K27" s="87"/>
      <c r="L27" s="87"/>
      <c r="M27" s="87"/>
      <c r="N27" s="87"/>
      <c r="O27" s="87"/>
      <c r="P27" s="87"/>
      <c r="Q27" s="87"/>
      <c r="R27" s="87"/>
      <c r="S27" s="88"/>
    </row>
    <row r="28" spans="2:19" ht="15" customHeight="1" x14ac:dyDescent="0.3">
      <c r="B28" s="86"/>
      <c r="C28" s="87"/>
      <c r="D28" s="87"/>
      <c r="E28" s="87"/>
      <c r="F28" s="87"/>
      <c r="G28" s="87"/>
      <c r="H28" s="87"/>
      <c r="I28" s="87"/>
      <c r="J28" s="87"/>
      <c r="K28" s="87"/>
      <c r="L28" s="87"/>
      <c r="M28" s="87"/>
      <c r="N28" s="87"/>
      <c r="O28" s="87"/>
      <c r="P28" s="87"/>
      <c r="Q28" s="87"/>
      <c r="R28" s="87"/>
      <c r="S28" s="88"/>
    </row>
    <row r="29" spans="2:19" ht="15" customHeight="1" x14ac:dyDescent="0.3">
      <c r="B29" s="86"/>
      <c r="C29" s="87"/>
      <c r="D29" s="87"/>
      <c r="E29" s="87"/>
      <c r="F29" s="87"/>
      <c r="G29" s="87"/>
      <c r="H29" s="87"/>
      <c r="I29" s="87"/>
      <c r="J29" s="87"/>
      <c r="K29" s="87"/>
      <c r="L29" s="87"/>
      <c r="M29" s="87"/>
      <c r="N29" s="87"/>
      <c r="O29" s="87"/>
      <c r="P29" s="87"/>
      <c r="Q29" s="87"/>
      <c r="R29" s="87"/>
      <c r="S29" s="88"/>
    </row>
    <row r="30" spans="2:19" ht="15" customHeight="1" x14ac:dyDescent="0.3">
      <c r="B30" s="86"/>
      <c r="C30" s="87"/>
      <c r="D30" s="87"/>
      <c r="E30" s="87"/>
      <c r="F30" s="87"/>
      <c r="G30" s="87"/>
      <c r="H30" s="87"/>
      <c r="I30" s="87"/>
      <c r="J30" s="87"/>
      <c r="K30" s="87"/>
      <c r="L30" s="87"/>
      <c r="M30" s="87"/>
      <c r="N30" s="87"/>
      <c r="O30" s="87"/>
      <c r="P30" s="87"/>
      <c r="Q30" s="87"/>
      <c r="R30" s="87"/>
      <c r="S30" s="88"/>
    </row>
    <row r="31" spans="2:19" ht="15" customHeight="1" x14ac:dyDescent="0.3">
      <c r="B31" s="86"/>
      <c r="C31" s="87"/>
      <c r="D31" s="87"/>
      <c r="E31" s="87"/>
      <c r="F31" s="87"/>
      <c r="G31" s="87"/>
      <c r="H31" s="87"/>
      <c r="I31" s="87"/>
      <c r="J31" s="87"/>
      <c r="K31" s="87"/>
      <c r="L31" s="87"/>
      <c r="M31" s="87"/>
      <c r="N31" s="87"/>
      <c r="O31" s="87"/>
      <c r="P31" s="87"/>
      <c r="Q31" s="87"/>
      <c r="R31" s="87"/>
      <c r="S31" s="88"/>
    </row>
    <row r="32" spans="2:19" ht="15" customHeight="1" x14ac:dyDescent="0.3">
      <c r="B32" s="86"/>
      <c r="C32" s="87"/>
      <c r="D32" s="87"/>
      <c r="E32" s="87"/>
      <c r="F32" s="87"/>
      <c r="G32" s="87"/>
      <c r="H32" s="87"/>
      <c r="I32" s="87"/>
      <c r="J32" s="87"/>
      <c r="K32" s="87"/>
      <c r="L32" s="87"/>
      <c r="M32" s="87"/>
      <c r="N32" s="87"/>
      <c r="O32" s="87"/>
      <c r="P32" s="87"/>
      <c r="Q32" s="87"/>
      <c r="R32" s="87"/>
      <c r="S32" s="88"/>
    </row>
    <row r="33" spans="2:19" ht="15" customHeight="1" x14ac:dyDescent="0.3">
      <c r="B33" s="86"/>
      <c r="C33" s="87"/>
      <c r="D33" s="87"/>
      <c r="E33" s="87"/>
      <c r="F33" s="87"/>
      <c r="G33" s="87"/>
      <c r="H33" s="87"/>
      <c r="I33" s="87"/>
      <c r="J33" s="87"/>
      <c r="K33" s="87"/>
      <c r="L33" s="87"/>
      <c r="M33" s="87"/>
      <c r="N33" s="87"/>
      <c r="O33" s="87"/>
      <c r="P33" s="87"/>
      <c r="Q33" s="87"/>
      <c r="R33" s="87"/>
      <c r="S33" s="88"/>
    </row>
    <row r="34" spans="2:19" ht="15" customHeight="1" x14ac:dyDescent="0.3">
      <c r="B34" s="86"/>
      <c r="C34" s="87"/>
      <c r="D34" s="87"/>
      <c r="E34" s="87"/>
      <c r="F34" s="87"/>
      <c r="G34" s="87"/>
      <c r="H34" s="87"/>
      <c r="I34" s="87"/>
      <c r="J34" s="87"/>
      <c r="K34" s="87"/>
      <c r="L34" s="87"/>
      <c r="M34" s="87"/>
      <c r="N34" s="87"/>
      <c r="O34" s="87"/>
      <c r="P34" s="87"/>
      <c r="Q34" s="87"/>
      <c r="R34" s="87"/>
      <c r="S34" s="88"/>
    </row>
    <row r="35" spans="2:19" ht="15" customHeight="1" x14ac:dyDescent="0.3">
      <c r="B35" s="86"/>
      <c r="C35" s="87"/>
      <c r="D35" s="87"/>
      <c r="E35" s="87"/>
      <c r="F35" s="87"/>
      <c r="G35" s="87"/>
      <c r="H35" s="87"/>
      <c r="I35" s="87"/>
      <c r="J35" s="87"/>
      <c r="K35" s="87"/>
      <c r="L35" s="87"/>
      <c r="M35" s="87"/>
      <c r="N35" s="87"/>
      <c r="O35" s="87"/>
      <c r="P35" s="87"/>
      <c r="Q35" s="87"/>
      <c r="R35" s="87"/>
      <c r="S35" s="88"/>
    </row>
    <row r="36" spans="2:19" ht="15" customHeight="1" x14ac:dyDescent="0.3">
      <c r="B36" s="86"/>
      <c r="C36" s="87"/>
      <c r="D36" s="87"/>
      <c r="E36" s="87"/>
      <c r="F36" s="87"/>
      <c r="G36" s="87"/>
      <c r="H36" s="87"/>
      <c r="I36" s="87"/>
      <c r="J36" s="87"/>
      <c r="K36" s="87"/>
      <c r="L36" s="87"/>
      <c r="M36" s="87"/>
      <c r="N36" s="87"/>
      <c r="O36" s="87"/>
      <c r="P36" s="87"/>
      <c r="Q36" s="87"/>
      <c r="R36" s="87"/>
      <c r="S36" s="88"/>
    </row>
    <row r="37" spans="2:19" ht="15" customHeight="1" x14ac:dyDescent="0.3">
      <c r="B37" s="86"/>
      <c r="C37" s="87"/>
      <c r="D37" s="87"/>
      <c r="E37" s="87"/>
      <c r="F37" s="87"/>
      <c r="G37" s="87"/>
      <c r="H37" s="87"/>
      <c r="I37" s="87"/>
      <c r="J37" s="87"/>
      <c r="K37" s="87"/>
      <c r="L37" s="87"/>
      <c r="M37" s="87"/>
      <c r="N37" s="87"/>
      <c r="O37" s="87"/>
      <c r="P37" s="87"/>
      <c r="Q37" s="87"/>
      <c r="R37" s="87"/>
      <c r="S37" s="88"/>
    </row>
    <row r="38" spans="2:19" ht="15" customHeight="1" x14ac:dyDescent="0.3">
      <c r="B38" s="86"/>
      <c r="C38" s="87"/>
      <c r="D38" s="87"/>
      <c r="E38" s="87"/>
      <c r="F38" s="87"/>
      <c r="G38" s="87"/>
      <c r="H38" s="87"/>
      <c r="I38" s="87"/>
      <c r="J38" s="87"/>
      <c r="K38" s="87"/>
      <c r="L38" s="87"/>
      <c r="M38" s="87"/>
      <c r="N38" s="87"/>
      <c r="O38" s="87"/>
      <c r="P38" s="87"/>
      <c r="Q38" s="87"/>
      <c r="R38" s="87"/>
      <c r="S38" s="88"/>
    </row>
    <row r="39" spans="2:19" ht="15" customHeight="1" x14ac:dyDescent="0.3">
      <c r="B39" s="86"/>
      <c r="C39" s="87"/>
      <c r="D39" s="87"/>
      <c r="E39" s="87"/>
      <c r="F39" s="87"/>
      <c r="G39" s="87"/>
      <c r="H39" s="87"/>
      <c r="I39" s="87"/>
      <c r="J39" s="87"/>
      <c r="K39" s="87"/>
      <c r="L39" s="87"/>
      <c r="M39" s="87"/>
      <c r="N39" s="87"/>
      <c r="O39" s="87"/>
      <c r="P39" s="87"/>
      <c r="Q39" s="87"/>
      <c r="R39" s="87"/>
      <c r="S39" s="88"/>
    </row>
    <row r="40" spans="2:19" ht="15" customHeight="1" x14ac:dyDescent="0.3">
      <c r="B40" s="86"/>
      <c r="C40" s="87"/>
      <c r="D40" s="87"/>
      <c r="E40" s="87"/>
      <c r="F40" s="87"/>
      <c r="G40" s="87"/>
      <c r="H40" s="87"/>
      <c r="I40" s="87"/>
      <c r="J40" s="87"/>
      <c r="K40" s="87"/>
      <c r="L40" s="87"/>
      <c r="M40" s="87"/>
      <c r="N40" s="87"/>
      <c r="O40" s="87"/>
      <c r="P40" s="87"/>
      <c r="Q40" s="87"/>
      <c r="R40" s="87"/>
      <c r="S40" s="88"/>
    </row>
    <row r="41" spans="2:19" ht="15" customHeight="1" x14ac:dyDescent="0.3">
      <c r="B41" s="86"/>
      <c r="C41" s="87"/>
      <c r="D41" s="87"/>
      <c r="E41" s="87"/>
      <c r="F41" s="87"/>
      <c r="G41" s="87"/>
      <c r="H41" s="87"/>
      <c r="I41" s="87"/>
      <c r="J41" s="87"/>
      <c r="K41" s="87"/>
      <c r="L41" s="87"/>
      <c r="M41" s="87"/>
      <c r="N41" s="87"/>
      <c r="O41" s="87"/>
      <c r="P41" s="87"/>
      <c r="Q41" s="87"/>
      <c r="R41" s="87"/>
      <c r="S41" s="88"/>
    </row>
    <row r="42" spans="2:19" ht="15" customHeight="1" x14ac:dyDescent="0.3">
      <c r="B42" s="86"/>
      <c r="C42" s="87"/>
      <c r="D42" s="87"/>
      <c r="E42" s="87"/>
      <c r="F42" s="87"/>
      <c r="G42" s="87"/>
      <c r="H42" s="87"/>
      <c r="I42" s="87"/>
      <c r="J42" s="87"/>
      <c r="K42" s="87"/>
      <c r="L42" s="87"/>
      <c r="M42" s="87"/>
      <c r="N42" s="87"/>
      <c r="O42" s="87"/>
      <c r="P42" s="87"/>
      <c r="Q42" s="87"/>
      <c r="R42" s="87"/>
      <c r="S42" s="88"/>
    </row>
    <row r="43" spans="2:19" ht="15" customHeight="1" x14ac:dyDescent="0.3">
      <c r="B43" s="86"/>
      <c r="C43" s="87"/>
      <c r="D43" s="87"/>
      <c r="E43" s="87"/>
      <c r="F43" s="87"/>
      <c r="G43" s="87"/>
      <c r="H43" s="87"/>
      <c r="I43" s="87"/>
      <c r="J43" s="87"/>
      <c r="K43" s="87"/>
      <c r="L43" s="87"/>
      <c r="M43" s="87"/>
      <c r="N43" s="87"/>
      <c r="O43" s="87"/>
      <c r="P43" s="87"/>
      <c r="Q43" s="87"/>
      <c r="R43" s="87"/>
      <c r="S43" s="88"/>
    </row>
    <row r="44" spans="2:19" ht="15" customHeight="1" x14ac:dyDescent="0.3">
      <c r="B44" s="86"/>
      <c r="C44" s="87"/>
      <c r="D44" s="87"/>
      <c r="E44" s="87"/>
      <c r="F44" s="87"/>
      <c r="G44" s="87"/>
      <c r="H44" s="87"/>
      <c r="I44" s="87"/>
      <c r="J44" s="87"/>
      <c r="K44" s="87"/>
      <c r="L44" s="87"/>
      <c r="M44" s="87"/>
      <c r="N44" s="87"/>
      <c r="O44" s="87"/>
      <c r="P44" s="87"/>
      <c r="Q44" s="87"/>
      <c r="R44" s="87"/>
      <c r="S44" s="88"/>
    </row>
    <row r="45" spans="2:19" ht="15" customHeight="1" x14ac:dyDescent="0.3">
      <c r="B45" s="86"/>
      <c r="C45" s="87"/>
      <c r="D45" s="87"/>
      <c r="E45" s="87"/>
      <c r="F45" s="87"/>
      <c r="G45" s="87"/>
      <c r="H45" s="87"/>
      <c r="I45" s="87"/>
      <c r="J45" s="87"/>
      <c r="K45" s="87"/>
      <c r="L45" s="87"/>
      <c r="M45" s="87"/>
      <c r="N45" s="87"/>
      <c r="O45" s="87"/>
      <c r="P45" s="87"/>
      <c r="Q45" s="87"/>
      <c r="R45" s="87"/>
      <c r="S45" s="88"/>
    </row>
    <row r="46" spans="2:19" ht="15" customHeight="1" x14ac:dyDescent="0.3">
      <c r="B46" s="86"/>
      <c r="C46" s="87"/>
      <c r="D46" s="87"/>
      <c r="E46" s="87"/>
      <c r="F46" s="87"/>
      <c r="G46" s="87"/>
      <c r="H46" s="87"/>
      <c r="I46" s="87"/>
      <c r="J46" s="87"/>
      <c r="K46" s="87"/>
      <c r="L46" s="87"/>
      <c r="M46" s="87"/>
      <c r="N46" s="87"/>
      <c r="O46" s="87"/>
      <c r="P46" s="87"/>
      <c r="Q46" s="87"/>
      <c r="R46" s="87"/>
      <c r="S46" s="88"/>
    </row>
    <row r="47" spans="2:19" ht="15" customHeight="1" x14ac:dyDescent="0.3">
      <c r="B47" s="86"/>
      <c r="C47" s="87"/>
      <c r="D47" s="87"/>
      <c r="E47" s="87"/>
      <c r="F47" s="87"/>
      <c r="G47" s="87"/>
      <c r="H47" s="87"/>
      <c r="I47" s="87"/>
      <c r="J47" s="87"/>
      <c r="K47" s="87"/>
      <c r="L47" s="87"/>
      <c r="M47" s="87"/>
      <c r="N47" s="87"/>
      <c r="O47" s="87"/>
      <c r="P47" s="87"/>
      <c r="Q47" s="87"/>
      <c r="R47" s="87"/>
      <c r="S47" s="88"/>
    </row>
    <row r="48" spans="2:19" ht="15" customHeight="1" x14ac:dyDescent="0.3">
      <c r="B48" s="86"/>
      <c r="C48" s="87"/>
      <c r="D48" s="87"/>
      <c r="E48" s="87"/>
      <c r="F48" s="87"/>
      <c r="G48" s="87"/>
      <c r="H48" s="87"/>
      <c r="I48" s="87"/>
      <c r="J48" s="87"/>
      <c r="K48" s="87"/>
      <c r="L48" s="87"/>
      <c r="M48" s="87"/>
      <c r="N48" s="87"/>
      <c r="O48" s="87"/>
      <c r="P48" s="87"/>
      <c r="Q48" s="87"/>
      <c r="R48" s="87"/>
      <c r="S48" s="88"/>
    </row>
    <row r="49" spans="2:19" ht="15" customHeight="1" x14ac:dyDescent="0.3">
      <c r="B49" s="86"/>
      <c r="C49" s="87"/>
      <c r="D49" s="87"/>
      <c r="E49" s="87"/>
      <c r="F49" s="87"/>
      <c r="G49" s="87"/>
      <c r="H49" s="87"/>
      <c r="I49" s="87"/>
      <c r="J49" s="87"/>
      <c r="K49" s="87"/>
      <c r="L49" s="87"/>
      <c r="M49" s="87"/>
      <c r="N49" s="87"/>
      <c r="O49" s="87"/>
      <c r="P49" s="87"/>
      <c r="Q49" s="87"/>
      <c r="R49" s="87"/>
      <c r="S49" s="88"/>
    </row>
    <row r="50" spans="2:19" ht="15" customHeight="1" x14ac:dyDescent="0.3">
      <c r="B50" s="86"/>
      <c r="C50" s="87"/>
      <c r="D50" s="87"/>
      <c r="E50" s="87"/>
      <c r="F50" s="87"/>
      <c r="G50" s="87"/>
      <c r="H50" s="87"/>
      <c r="I50" s="87"/>
      <c r="J50" s="87"/>
      <c r="K50" s="87"/>
      <c r="L50" s="87"/>
      <c r="M50" s="87"/>
      <c r="N50" s="87"/>
      <c r="O50" s="87"/>
      <c r="P50" s="87"/>
      <c r="Q50" s="87"/>
      <c r="R50" s="87"/>
      <c r="S50" s="88"/>
    </row>
    <row r="51" spans="2:19" ht="15" customHeight="1" x14ac:dyDescent="0.3">
      <c r="B51" s="86"/>
      <c r="C51" s="87"/>
      <c r="D51" s="87"/>
      <c r="E51" s="87"/>
      <c r="F51" s="87"/>
      <c r="G51" s="87"/>
      <c r="H51" s="87"/>
      <c r="I51" s="87"/>
      <c r="J51" s="87"/>
      <c r="K51" s="87"/>
      <c r="L51" s="87"/>
      <c r="M51" s="87"/>
      <c r="N51" s="87"/>
      <c r="O51" s="87"/>
      <c r="P51" s="87"/>
      <c r="Q51" s="87"/>
      <c r="R51" s="87"/>
      <c r="S51" s="88"/>
    </row>
    <row r="52" spans="2:19" ht="15" customHeight="1" x14ac:dyDescent="0.3">
      <c r="B52" s="86"/>
      <c r="C52" s="87"/>
      <c r="D52" s="87"/>
      <c r="E52" s="87"/>
      <c r="F52" s="87"/>
      <c r="G52" s="87"/>
      <c r="H52" s="87"/>
      <c r="I52" s="87"/>
      <c r="J52" s="87"/>
      <c r="K52" s="87"/>
      <c r="L52" s="87"/>
      <c r="M52" s="87"/>
      <c r="N52" s="87"/>
      <c r="O52" s="87"/>
      <c r="P52" s="87"/>
      <c r="Q52" s="87"/>
      <c r="R52" s="87"/>
      <c r="S52" s="88"/>
    </row>
    <row r="53" spans="2:19" ht="15" customHeight="1" x14ac:dyDescent="0.3">
      <c r="B53" s="86"/>
      <c r="C53" s="87"/>
      <c r="D53" s="87"/>
      <c r="E53" s="87"/>
      <c r="F53" s="87"/>
      <c r="G53" s="87"/>
      <c r="H53" s="87"/>
      <c r="I53" s="87"/>
      <c r="J53" s="87"/>
      <c r="K53" s="87"/>
      <c r="L53" s="87"/>
      <c r="M53" s="87"/>
      <c r="N53" s="87"/>
      <c r="O53" s="87"/>
      <c r="P53" s="87"/>
      <c r="Q53" s="87"/>
      <c r="R53" s="87"/>
      <c r="S53" s="88"/>
    </row>
    <row r="54" spans="2:19" ht="15" customHeight="1" x14ac:dyDescent="0.3">
      <c r="B54" s="86"/>
      <c r="C54" s="87"/>
      <c r="D54" s="87"/>
      <c r="E54" s="87"/>
      <c r="F54" s="87"/>
      <c r="G54" s="87"/>
      <c r="H54" s="87"/>
      <c r="I54" s="87"/>
      <c r="J54" s="87"/>
      <c r="K54" s="87"/>
      <c r="L54" s="87"/>
      <c r="M54" s="87"/>
      <c r="N54" s="87"/>
      <c r="O54" s="87"/>
      <c r="P54" s="87"/>
      <c r="Q54" s="87"/>
      <c r="R54" s="87"/>
      <c r="S54" s="88"/>
    </row>
    <row r="55" spans="2:19" ht="15" customHeight="1" x14ac:dyDescent="0.3">
      <c r="B55" s="86"/>
      <c r="C55" s="87"/>
      <c r="D55" s="87"/>
      <c r="E55" s="87"/>
      <c r="F55" s="87"/>
      <c r="G55" s="87"/>
      <c r="H55" s="87"/>
      <c r="I55" s="87"/>
      <c r="J55" s="87"/>
      <c r="K55" s="87"/>
      <c r="L55" s="87"/>
      <c r="M55" s="87"/>
      <c r="N55" s="87"/>
      <c r="O55" s="87"/>
      <c r="P55" s="87"/>
      <c r="Q55" s="87"/>
      <c r="R55" s="87"/>
      <c r="S55" s="88"/>
    </row>
    <row r="56" spans="2:19" ht="15" customHeight="1" x14ac:dyDescent="0.3">
      <c r="B56" s="86"/>
      <c r="C56" s="87"/>
      <c r="D56" s="87"/>
      <c r="E56" s="87"/>
      <c r="F56" s="87"/>
      <c r="G56" s="87"/>
      <c r="H56" s="87"/>
      <c r="I56" s="87"/>
      <c r="J56" s="87"/>
      <c r="K56" s="87"/>
      <c r="L56" s="87"/>
      <c r="M56" s="87"/>
      <c r="N56" s="87"/>
      <c r="O56" s="87"/>
      <c r="P56" s="87"/>
      <c r="Q56" s="87"/>
      <c r="R56" s="87"/>
      <c r="S56" s="88"/>
    </row>
    <row r="57" spans="2:19" ht="15" customHeight="1" x14ac:dyDescent="0.3">
      <c r="B57" s="89"/>
      <c r="C57" s="90"/>
      <c r="D57" s="90"/>
      <c r="E57" s="90"/>
      <c r="F57" s="90"/>
      <c r="G57" s="90"/>
      <c r="H57" s="90"/>
      <c r="I57" s="90"/>
      <c r="J57" s="90"/>
      <c r="K57" s="90"/>
      <c r="L57" s="90"/>
      <c r="M57" s="90"/>
      <c r="N57" s="90"/>
      <c r="O57" s="90"/>
      <c r="P57" s="90"/>
      <c r="Q57" s="90"/>
      <c r="R57" s="90"/>
      <c r="S57" s="91"/>
    </row>
    <row r="58" spans="2:19" ht="15" customHeight="1" x14ac:dyDescent="0.3"/>
    <row r="59" spans="2:19" ht="15" customHeight="1" x14ac:dyDescent="0.3"/>
    <row r="60" spans="2:19" ht="15" customHeight="1" x14ac:dyDescent="0.3"/>
    <row r="61" spans="2:19" ht="22.5" customHeight="1" x14ac:dyDescent="0.3"/>
  </sheetData>
  <sheetProtection sheet="1" objects="1" scenarios="1"/>
  <mergeCells count="1">
    <mergeCell ref="B4:S57"/>
  </mergeCells>
  <pageMargins left="0.27559055118110237" right="0" top="0.19685039370078741" bottom="0.19685039370078741" header="0" footer="0"/>
  <pageSetup paperSize="9" scale="63" fitToHeight="0"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O58"/>
  <sheetViews>
    <sheetView showGridLines="0" zoomScaleNormal="100" zoomScalePageLayoutView="50" workbookViewId="0"/>
  </sheetViews>
  <sheetFormatPr baseColWidth="10" defaultRowHeight="14.25" x14ac:dyDescent="0.2"/>
  <cols>
    <col min="1" max="1" width="4.5703125" style="2" customWidth="1"/>
    <col min="2" max="2" width="9.140625" style="2" customWidth="1"/>
    <col min="3" max="3" width="66.5703125" style="2" bestFit="1" customWidth="1"/>
    <col min="4" max="15" width="15.140625" style="2" customWidth="1"/>
    <col min="16" max="16" width="5.7109375" style="2" customWidth="1"/>
    <col min="17" max="17" width="11.42578125" style="2" customWidth="1"/>
    <col min="18" max="16384" width="11.42578125" style="2"/>
  </cols>
  <sheetData>
    <row r="1" spans="2:15" ht="23.25" customHeight="1" x14ac:dyDescent="0.2"/>
    <row r="2" spans="2:15" s="3" customFormat="1" ht="26.25" customHeight="1" x14ac:dyDescent="0.25">
      <c r="B2" s="97" t="s">
        <v>1</v>
      </c>
      <c r="C2" s="93"/>
      <c r="D2" s="94" t="s">
        <v>2</v>
      </c>
      <c r="E2" s="93"/>
      <c r="F2" s="93"/>
      <c r="G2" s="88"/>
      <c r="H2" s="94" t="s">
        <v>3</v>
      </c>
      <c r="I2" s="93"/>
      <c r="J2" s="93"/>
      <c r="K2" s="88"/>
      <c r="L2" s="92" t="s">
        <v>4</v>
      </c>
      <c r="M2" s="93"/>
      <c r="N2" s="93"/>
      <c r="O2" s="93"/>
    </row>
    <row r="3" spans="2:15" s="4" customFormat="1" ht="36.75" customHeight="1" x14ac:dyDescent="0.25">
      <c r="B3" s="98"/>
      <c r="C3" s="98"/>
      <c r="D3" s="5" t="s">
        <v>5</v>
      </c>
      <c r="E3" s="6" t="s">
        <v>6</v>
      </c>
      <c r="F3" s="6" t="s">
        <v>7</v>
      </c>
      <c r="G3" s="7" t="s">
        <v>8</v>
      </c>
      <c r="H3" s="5" t="s">
        <v>5</v>
      </c>
      <c r="I3" s="6" t="s">
        <v>6</v>
      </c>
      <c r="J3" s="6" t="s">
        <v>7</v>
      </c>
      <c r="K3" s="7" t="s">
        <v>8</v>
      </c>
      <c r="L3" s="6" t="s">
        <v>5</v>
      </c>
      <c r="M3" s="6" t="s">
        <v>6</v>
      </c>
      <c r="N3" s="6" t="s">
        <v>7</v>
      </c>
      <c r="O3" s="6" t="s">
        <v>8</v>
      </c>
    </row>
    <row r="4" spans="2:15" x14ac:dyDescent="0.2">
      <c r="B4" s="95" t="s">
        <v>9</v>
      </c>
      <c r="C4" s="8" t="s">
        <v>10</v>
      </c>
      <c r="D4" s="9">
        <v>18</v>
      </c>
      <c r="E4" s="10">
        <v>1</v>
      </c>
      <c r="F4" s="11">
        <v>26.63636363636364</v>
      </c>
      <c r="G4" s="12">
        <v>1.470779220779221</v>
      </c>
      <c r="H4" s="9">
        <v>0</v>
      </c>
      <c r="I4" s="10">
        <v>0</v>
      </c>
      <c r="J4" s="11">
        <v>0</v>
      </c>
      <c r="K4" s="12">
        <v>0</v>
      </c>
      <c r="L4" s="10">
        <f t="shared" ref="L4:O10" si="0">D4+H4</f>
        <v>18</v>
      </c>
      <c r="M4" s="10">
        <f t="shared" si="0"/>
        <v>1</v>
      </c>
      <c r="N4" s="11">
        <f t="shared" si="0"/>
        <v>26.63636363636364</v>
      </c>
      <c r="O4" s="11">
        <f t="shared" si="0"/>
        <v>1.470779220779221</v>
      </c>
    </row>
    <row r="5" spans="2:15" x14ac:dyDescent="0.2">
      <c r="B5" s="96"/>
      <c r="C5" s="13" t="s">
        <v>11</v>
      </c>
      <c r="D5" s="14">
        <v>20663</v>
      </c>
      <c r="E5" s="15">
        <v>1051</v>
      </c>
      <c r="F5" s="16">
        <v>33153.721691170576</v>
      </c>
      <c r="G5" s="17">
        <v>1407.0849057198891</v>
      </c>
      <c r="H5" s="14">
        <v>4819</v>
      </c>
      <c r="I5" s="15">
        <v>222</v>
      </c>
      <c r="J5" s="16">
        <v>7063.0000007999997</v>
      </c>
      <c r="K5" s="17">
        <v>312.69310024718487</v>
      </c>
      <c r="L5" s="15">
        <f t="shared" si="0"/>
        <v>25482</v>
      </c>
      <c r="M5" s="15">
        <f t="shared" si="0"/>
        <v>1273</v>
      </c>
      <c r="N5" s="16">
        <f t="shared" si="0"/>
        <v>40216.721691970575</v>
      </c>
      <c r="O5" s="16">
        <f t="shared" si="0"/>
        <v>1719.778005967074</v>
      </c>
    </row>
    <row r="6" spans="2:15" x14ac:dyDescent="0.2">
      <c r="B6" s="96"/>
      <c r="C6" s="18" t="s">
        <v>12</v>
      </c>
      <c r="D6" s="19">
        <f t="shared" ref="D6:K6" si="1">SUM(D4,D5)</f>
        <v>20681</v>
      </c>
      <c r="E6" s="20">
        <f t="shared" si="1"/>
        <v>1052</v>
      </c>
      <c r="F6" s="21">
        <f t="shared" si="1"/>
        <v>33180.358054806937</v>
      </c>
      <c r="G6" s="22">
        <f t="shared" si="1"/>
        <v>1408.5556849406682</v>
      </c>
      <c r="H6" s="23">
        <f t="shared" si="1"/>
        <v>4819</v>
      </c>
      <c r="I6" s="24">
        <f t="shared" si="1"/>
        <v>222</v>
      </c>
      <c r="J6" s="25">
        <f t="shared" si="1"/>
        <v>7063.0000007999997</v>
      </c>
      <c r="K6" s="26">
        <f t="shared" si="1"/>
        <v>312.69310024718487</v>
      </c>
      <c r="L6" s="24">
        <f t="shared" si="0"/>
        <v>25500</v>
      </c>
      <c r="M6" s="24">
        <f t="shared" si="0"/>
        <v>1274</v>
      </c>
      <c r="N6" s="25">
        <f t="shared" si="0"/>
        <v>40243.358055606936</v>
      </c>
      <c r="O6" s="25">
        <f t="shared" si="0"/>
        <v>1721.2487851878532</v>
      </c>
    </row>
    <row r="7" spans="2:15" x14ac:dyDescent="0.2">
      <c r="B7" s="96"/>
      <c r="C7" s="13" t="s">
        <v>13</v>
      </c>
      <c r="D7" s="14">
        <v>20475</v>
      </c>
      <c r="E7" s="15">
        <v>980</v>
      </c>
      <c r="F7" s="16">
        <v>44830.665540941278</v>
      </c>
      <c r="G7" s="17">
        <v>1874.283316558995</v>
      </c>
      <c r="H7" s="27">
        <v>5777</v>
      </c>
      <c r="I7" s="28">
        <v>273</v>
      </c>
      <c r="J7" s="29">
        <v>11385.513021215</v>
      </c>
      <c r="K7" s="30">
        <v>475.48196374870372</v>
      </c>
      <c r="L7" s="28">
        <f t="shared" si="0"/>
        <v>26252</v>
      </c>
      <c r="M7" s="28">
        <f t="shared" si="0"/>
        <v>1253</v>
      </c>
      <c r="N7" s="29">
        <f t="shared" si="0"/>
        <v>56216.178562156274</v>
      </c>
      <c r="O7" s="29">
        <f t="shared" si="0"/>
        <v>2349.765280307699</v>
      </c>
    </row>
    <row r="8" spans="2:15" x14ac:dyDescent="0.2">
      <c r="B8" s="96"/>
      <c r="C8" s="13" t="s">
        <v>14</v>
      </c>
      <c r="D8" s="14">
        <v>5507</v>
      </c>
      <c r="E8" s="15">
        <v>210</v>
      </c>
      <c r="F8" s="16">
        <v>7776.7276105352412</v>
      </c>
      <c r="G8" s="17">
        <v>333.314646309137</v>
      </c>
      <c r="H8" s="27">
        <v>559</v>
      </c>
      <c r="I8" s="28">
        <v>23</v>
      </c>
      <c r="J8" s="29">
        <v>826.85666361075744</v>
      </c>
      <c r="K8" s="30">
        <v>38.207077168638193</v>
      </c>
      <c r="L8" s="28">
        <f t="shared" si="0"/>
        <v>6066</v>
      </c>
      <c r="M8" s="28">
        <f t="shared" si="0"/>
        <v>233</v>
      </c>
      <c r="N8" s="29">
        <f t="shared" si="0"/>
        <v>8603.5842741459983</v>
      </c>
      <c r="O8" s="29">
        <f t="shared" si="0"/>
        <v>371.5217234777752</v>
      </c>
    </row>
    <row r="9" spans="2:15" x14ac:dyDescent="0.2">
      <c r="B9" s="96"/>
      <c r="C9" s="13" t="s">
        <v>15</v>
      </c>
      <c r="D9" s="14">
        <v>355</v>
      </c>
      <c r="E9" s="15">
        <v>30</v>
      </c>
      <c r="F9" s="16">
        <v>730.29381242669922</v>
      </c>
      <c r="G9" s="17">
        <v>30.485791597891119</v>
      </c>
      <c r="H9" s="27">
        <v>108</v>
      </c>
      <c r="I9" s="28">
        <v>14</v>
      </c>
      <c r="J9" s="29">
        <v>343.48837209302332</v>
      </c>
      <c r="K9" s="30">
        <v>14.50086132644272</v>
      </c>
      <c r="L9" s="28">
        <f t="shared" si="0"/>
        <v>463</v>
      </c>
      <c r="M9" s="28">
        <f t="shared" si="0"/>
        <v>44</v>
      </c>
      <c r="N9" s="29">
        <f t="shared" si="0"/>
        <v>1073.7821845197225</v>
      </c>
      <c r="O9" s="29">
        <f t="shared" si="0"/>
        <v>44.986652924333839</v>
      </c>
    </row>
    <row r="10" spans="2:15" x14ac:dyDescent="0.2">
      <c r="B10" s="96"/>
      <c r="C10" s="18" t="s">
        <v>16</v>
      </c>
      <c r="D10" s="19">
        <f t="shared" ref="D10:K10" si="2">SUM(D7:D9)</f>
        <v>26337</v>
      </c>
      <c r="E10" s="20">
        <f t="shared" si="2"/>
        <v>1220</v>
      </c>
      <c r="F10" s="21">
        <f t="shared" si="2"/>
        <v>53337.686963903223</v>
      </c>
      <c r="G10" s="22">
        <f t="shared" si="2"/>
        <v>2238.083754466023</v>
      </c>
      <c r="H10" s="23">
        <f t="shared" si="2"/>
        <v>6444</v>
      </c>
      <c r="I10" s="24">
        <f t="shared" si="2"/>
        <v>310</v>
      </c>
      <c r="J10" s="25">
        <f t="shared" si="2"/>
        <v>12555.85805691878</v>
      </c>
      <c r="K10" s="26">
        <f t="shared" si="2"/>
        <v>528.18990224378467</v>
      </c>
      <c r="L10" s="24">
        <f t="shared" si="0"/>
        <v>32781</v>
      </c>
      <c r="M10" s="24">
        <f t="shared" si="0"/>
        <v>1530</v>
      </c>
      <c r="N10" s="25">
        <f t="shared" si="0"/>
        <v>65893.545020821999</v>
      </c>
      <c r="O10" s="25">
        <f t="shared" si="0"/>
        <v>2766.2736567098077</v>
      </c>
    </row>
    <row r="11" spans="2:15" x14ac:dyDescent="0.2">
      <c r="B11" s="96"/>
      <c r="C11" s="13" t="s">
        <v>17</v>
      </c>
      <c r="D11" s="14">
        <v>3533</v>
      </c>
      <c r="E11" s="31"/>
      <c r="F11" s="16">
        <v>5935.9348230308133</v>
      </c>
      <c r="G11" s="17">
        <v>271.44738692439068</v>
      </c>
      <c r="H11" s="27">
        <v>1139</v>
      </c>
      <c r="I11" s="31"/>
      <c r="J11" s="29">
        <v>1792</v>
      </c>
      <c r="K11" s="30">
        <v>83.92</v>
      </c>
      <c r="L11" s="28">
        <f>D11+H11</f>
        <v>4672</v>
      </c>
      <c r="M11" s="31"/>
      <c r="N11" s="29">
        <f t="shared" ref="N11:N45" si="3">F11+J11</f>
        <v>7727.9348230308133</v>
      </c>
      <c r="O11" s="29">
        <f t="shared" ref="O11:O45" si="4">G11+K11</f>
        <v>355.3673869243907</v>
      </c>
    </row>
    <row r="12" spans="2:15" x14ac:dyDescent="0.2">
      <c r="B12" s="96"/>
      <c r="C12" s="13" t="s">
        <v>18</v>
      </c>
      <c r="D12" s="14">
        <v>2805</v>
      </c>
      <c r="E12" s="31"/>
      <c r="F12" s="16">
        <v>4949.2423985207588</v>
      </c>
      <c r="G12" s="17">
        <v>222.918982348372</v>
      </c>
      <c r="H12" s="27">
        <v>484</v>
      </c>
      <c r="I12" s="31"/>
      <c r="J12" s="29">
        <v>748.14333810924256</v>
      </c>
      <c r="K12" s="30">
        <v>37.016356726670757</v>
      </c>
      <c r="L12" s="28">
        <f>D12+H12</f>
        <v>3289</v>
      </c>
      <c r="M12" s="31"/>
      <c r="N12" s="29">
        <f t="shared" si="3"/>
        <v>5697.3857366300017</v>
      </c>
      <c r="O12" s="29">
        <f t="shared" si="4"/>
        <v>259.93533907504275</v>
      </c>
    </row>
    <row r="13" spans="2:15" x14ac:dyDescent="0.2">
      <c r="B13" s="96"/>
      <c r="C13" s="18" t="s">
        <v>19</v>
      </c>
      <c r="D13" s="19">
        <f>SUM(D11:D12)</f>
        <v>6338</v>
      </c>
      <c r="E13" s="32"/>
      <c r="F13" s="21">
        <f>SUM(F11:F12)</f>
        <v>10885.177221551572</v>
      </c>
      <c r="G13" s="22">
        <f>SUM(G11:G12)</f>
        <v>494.36636927276265</v>
      </c>
      <c r="H13" s="23">
        <f>SUM(H11:H12)</f>
        <v>1623</v>
      </c>
      <c r="I13" s="32"/>
      <c r="J13" s="25">
        <f>SUM(J11:J12)</f>
        <v>2540.1433381092424</v>
      </c>
      <c r="K13" s="26">
        <f>SUM(K11:K12)</f>
        <v>120.93635672667077</v>
      </c>
      <c r="L13" s="24">
        <f>D13+H13</f>
        <v>7961</v>
      </c>
      <c r="M13" s="32"/>
      <c r="N13" s="25">
        <f t="shared" si="3"/>
        <v>13425.320559660815</v>
      </c>
      <c r="O13" s="25">
        <f t="shared" si="4"/>
        <v>615.30272599943339</v>
      </c>
    </row>
    <row r="14" spans="2:15" x14ac:dyDescent="0.2">
      <c r="B14" s="96"/>
      <c r="C14" s="33" t="s">
        <v>20</v>
      </c>
      <c r="D14" s="34">
        <v>344</v>
      </c>
      <c r="E14" s="35">
        <v>74</v>
      </c>
      <c r="F14" s="36">
        <v>2693.9999984999999</v>
      </c>
      <c r="G14" s="37">
        <v>126.81481475925931</v>
      </c>
      <c r="H14" s="38">
        <v>0</v>
      </c>
      <c r="I14" s="39">
        <v>0</v>
      </c>
      <c r="J14" s="40">
        <v>0</v>
      </c>
      <c r="K14" s="41">
        <v>0</v>
      </c>
      <c r="L14" s="39">
        <f>D14+H14</f>
        <v>344</v>
      </c>
      <c r="M14" s="39">
        <f>E14+I14</f>
        <v>74</v>
      </c>
      <c r="N14" s="40">
        <f t="shared" si="3"/>
        <v>2693.9999984999999</v>
      </c>
      <c r="O14" s="40">
        <f t="shared" si="4"/>
        <v>126.81481475925931</v>
      </c>
    </row>
    <row r="15" spans="2:15" x14ac:dyDescent="0.2">
      <c r="B15" s="96"/>
      <c r="C15" s="33" t="s">
        <v>21</v>
      </c>
      <c r="D15" s="42"/>
      <c r="E15" s="43"/>
      <c r="F15" s="36">
        <v>0</v>
      </c>
      <c r="G15" s="37">
        <v>0</v>
      </c>
      <c r="H15" s="42"/>
      <c r="I15" s="43"/>
      <c r="J15" s="40">
        <v>0</v>
      </c>
      <c r="K15" s="41">
        <v>0</v>
      </c>
      <c r="L15" s="43"/>
      <c r="M15" s="43"/>
      <c r="N15" s="40">
        <f t="shared" si="3"/>
        <v>0</v>
      </c>
      <c r="O15" s="40">
        <f t="shared" si="4"/>
        <v>0</v>
      </c>
    </row>
    <row r="16" spans="2:15" x14ac:dyDescent="0.2">
      <c r="B16" s="96"/>
      <c r="C16" s="33" t="s">
        <v>22</v>
      </c>
      <c r="D16" s="34">
        <v>631</v>
      </c>
      <c r="E16" s="43"/>
      <c r="F16" s="36">
        <v>999.99999981999997</v>
      </c>
      <c r="G16" s="37">
        <v>47.703202904110682</v>
      </c>
      <c r="H16" s="38">
        <v>70</v>
      </c>
      <c r="I16" s="43"/>
      <c r="J16" s="40">
        <v>165.5</v>
      </c>
      <c r="K16" s="41">
        <v>8.4897142857142853</v>
      </c>
      <c r="L16" s="39">
        <f t="shared" ref="L16:L45" si="5">D16+H16</f>
        <v>701</v>
      </c>
      <c r="M16" s="43"/>
      <c r="N16" s="40">
        <f t="shared" si="3"/>
        <v>1165.4999998200001</v>
      </c>
      <c r="O16" s="40">
        <f t="shared" si="4"/>
        <v>56.192917189824968</v>
      </c>
    </row>
    <row r="17" spans="2:15" x14ac:dyDescent="0.2">
      <c r="B17" s="96"/>
      <c r="C17" s="18" t="s">
        <v>23</v>
      </c>
      <c r="D17" s="19">
        <f>D6+D10+D13+D14+D16+D15</f>
        <v>54331</v>
      </c>
      <c r="E17" s="32"/>
      <c r="F17" s="21">
        <f>F6+F10+F13+F14+F16+F15</f>
        <v>101097.22223858173</v>
      </c>
      <c r="G17" s="22">
        <f>G6+G10+G13+G14+G16+G15</f>
        <v>4315.5238263428237</v>
      </c>
      <c r="H17" s="23">
        <f>H6+H10+H13+H14+H16+H15</f>
        <v>12956</v>
      </c>
      <c r="I17" s="32"/>
      <c r="J17" s="25">
        <f>J6+J10+J13+J14+J16+J15</f>
        <v>22324.501395828021</v>
      </c>
      <c r="K17" s="26">
        <f>K6+K10+K13+K14+K16+K15</f>
        <v>970.30907350335463</v>
      </c>
      <c r="L17" s="24">
        <f t="shared" si="5"/>
        <v>67287</v>
      </c>
      <c r="M17" s="32"/>
      <c r="N17" s="25">
        <f t="shared" si="3"/>
        <v>123421.72363440975</v>
      </c>
      <c r="O17" s="25">
        <f t="shared" si="4"/>
        <v>5285.8328998461784</v>
      </c>
    </row>
    <row r="18" spans="2:15" x14ac:dyDescent="0.2">
      <c r="B18" s="96"/>
      <c r="C18" s="44" t="s">
        <v>24</v>
      </c>
      <c r="D18" s="14">
        <v>29</v>
      </c>
      <c r="E18" s="15">
        <v>2</v>
      </c>
      <c r="F18" s="16">
        <v>24.639906103286389</v>
      </c>
      <c r="G18" s="17">
        <v>1.4422718519394879</v>
      </c>
      <c r="H18" s="27">
        <v>0</v>
      </c>
      <c r="I18" s="28">
        <v>0</v>
      </c>
      <c r="J18" s="29">
        <v>0</v>
      </c>
      <c r="K18" s="30">
        <v>0</v>
      </c>
      <c r="L18" s="28">
        <f t="shared" si="5"/>
        <v>29</v>
      </c>
      <c r="M18" s="28">
        <f t="shared" ref="M18:M29" si="6">E18+I18</f>
        <v>2</v>
      </c>
      <c r="N18" s="29">
        <f t="shared" si="3"/>
        <v>24.639906103286389</v>
      </c>
      <c r="O18" s="29">
        <f t="shared" si="4"/>
        <v>1.4422718519394879</v>
      </c>
    </row>
    <row r="19" spans="2:15" x14ac:dyDescent="0.2">
      <c r="B19" s="96"/>
      <c r="C19" s="44" t="s">
        <v>25</v>
      </c>
      <c r="D19" s="14">
        <v>1774</v>
      </c>
      <c r="E19" s="15">
        <v>112</v>
      </c>
      <c r="F19" s="16">
        <v>3977.406678428682</v>
      </c>
      <c r="G19" s="17">
        <v>176.35163334827229</v>
      </c>
      <c r="H19" s="27">
        <v>519</v>
      </c>
      <c r="I19" s="28">
        <v>28</v>
      </c>
      <c r="J19" s="29">
        <v>1040.352281271669</v>
      </c>
      <c r="K19" s="30">
        <v>47.313867190039169</v>
      </c>
      <c r="L19" s="28">
        <f t="shared" si="5"/>
        <v>2293</v>
      </c>
      <c r="M19" s="28">
        <f t="shared" si="6"/>
        <v>140</v>
      </c>
      <c r="N19" s="29">
        <f t="shared" si="3"/>
        <v>5017.7589597003507</v>
      </c>
      <c r="O19" s="29">
        <f t="shared" si="4"/>
        <v>223.66550053831145</v>
      </c>
    </row>
    <row r="20" spans="2:15" x14ac:dyDescent="0.2">
      <c r="B20" s="96"/>
      <c r="C20" s="44" t="s">
        <v>26</v>
      </c>
      <c r="D20" s="14">
        <v>35</v>
      </c>
      <c r="E20" s="15">
        <v>3</v>
      </c>
      <c r="F20" s="16">
        <v>150.28440696064769</v>
      </c>
      <c r="G20" s="17">
        <v>6.2146233450328729</v>
      </c>
      <c r="H20" s="27">
        <v>1</v>
      </c>
      <c r="I20" s="28">
        <v>0</v>
      </c>
      <c r="J20" s="29">
        <v>0.86597353497164464</v>
      </c>
      <c r="K20" s="30">
        <v>4.1589097404673273E-2</v>
      </c>
      <c r="L20" s="28">
        <f t="shared" si="5"/>
        <v>36</v>
      </c>
      <c r="M20" s="28">
        <f t="shared" si="6"/>
        <v>3</v>
      </c>
      <c r="N20" s="29">
        <f t="shared" si="3"/>
        <v>151.15038049561934</v>
      </c>
      <c r="O20" s="29">
        <f t="shared" si="4"/>
        <v>6.2562124424375458</v>
      </c>
    </row>
    <row r="21" spans="2:15" x14ac:dyDescent="0.2">
      <c r="B21" s="96"/>
      <c r="C21" s="44" t="s">
        <v>27</v>
      </c>
      <c r="D21" s="14">
        <v>498</v>
      </c>
      <c r="E21" s="15">
        <v>32</v>
      </c>
      <c r="F21" s="16">
        <v>413.38568846452131</v>
      </c>
      <c r="G21" s="17">
        <v>22.6830030750913</v>
      </c>
      <c r="H21" s="27">
        <v>167</v>
      </c>
      <c r="I21" s="28">
        <v>12</v>
      </c>
      <c r="J21" s="29">
        <v>187.1913842083915</v>
      </c>
      <c r="K21" s="30">
        <v>10.012531429172659</v>
      </c>
      <c r="L21" s="28">
        <f t="shared" si="5"/>
        <v>665</v>
      </c>
      <c r="M21" s="28">
        <f t="shared" si="6"/>
        <v>44</v>
      </c>
      <c r="N21" s="29">
        <f t="shared" si="3"/>
        <v>600.57707267291278</v>
      </c>
      <c r="O21" s="29">
        <f t="shared" si="4"/>
        <v>32.695534504263961</v>
      </c>
    </row>
    <row r="22" spans="2:15" x14ac:dyDescent="0.2">
      <c r="B22" s="96"/>
      <c r="C22" s="44" t="s">
        <v>28</v>
      </c>
      <c r="D22" s="14">
        <v>1363</v>
      </c>
      <c r="E22" s="15">
        <v>113</v>
      </c>
      <c r="F22" s="16">
        <v>3073.1817587474989</v>
      </c>
      <c r="G22" s="17">
        <v>138.0734077565314</v>
      </c>
      <c r="H22" s="27">
        <v>299</v>
      </c>
      <c r="I22" s="28">
        <v>28</v>
      </c>
      <c r="J22" s="29">
        <v>937.61978121908146</v>
      </c>
      <c r="K22" s="30">
        <v>41.463267848881848</v>
      </c>
      <c r="L22" s="28">
        <f t="shared" si="5"/>
        <v>1662</v>
      </c>
      <c r="M22" s="28">
        <f t="shared" si="6"/>
        <v>141</v>
      </c>
      <c r="N22" s="29">
        <f t="shared" si="3"/>
        <v>4010.8015399665801</v>
      </c>
      <c r="O22" s="29">
        <f t="shared" si="4"/>
        <v>179.53667560541325</v>
      </c>
    </row>
    <row r="23" spans="2:15" x14ac:dyDescent="0.2">
      <c r="B23" s="96"/>
      <c r="C23" s="44" t="s">
        <v>29</v>
      </c>
      <c r="D23" s="14">
        <v>712</v>
      </c>
      <c r="E23" s="15">
        <v>37</v>
      </c>
      <c r="F23" s="16">
        <v>1570.475866562221</v>
      </c>
      <c r="G23" s="17">
        <v>69.509277263334141</v>
      </c>
      <c r="H23" s="27">
        <v>205</v>
      </c>
      <c r="I23" s="28">
        <v>12</v>
      </c>
      <c r="J23" s="29">
        <v>472.76505851972041</v>
      </c>
      <c r="K23" s="30">
        <v>20.926432586695999</v>
      </c>
      <c r="L23" s="28">
        <f t="shared" si="5"/>
        <v>917</v>
      </c>
      <c r="M23" s="28">
        <f t="shared" si="6"/>
        <v>49</v>
      </c>
      <c r="N23" s="29">
        <f t="shared" si="3"/>
        <v>2043.2409250819414</v>
      </c>
      <c r="O23" s="29">
        <f t="shared" si="4"/>
        <v>90.435709850030136</v>
      </c>
    </row>
    <row r="24" spans="2:15" x14ac:dyDescent="0.2">
      <c r="B24" s="96"/>
      <c r="C24" s="44" t="s">
        <v>30</v>
      </c>
      <c r="D24" s="14">
        <v>135</v>
      </c>
      <c r="E24" s="15">
        <v>7</v>
      </c>
      <c r="F24" s="16">
        <v>139.97428272370479</v>
      </c>
      <c r="G24" s="17">
        <v>7.3673328270843346</v>
      </c>
      <c r="H24" s="27">
        <v>62</v>
      </c>
      <c r="I24" s="28">
        <v>4</v>
      </c>
      <c r="J24" s="29">
        <v>38.792985584291593</v>
      </c>
      <c r="K24" s="30">
        <v>2.32747247574222</v>
      </c>
      <c r="L24" s="28">
        <f t="shared" si="5"/>
        <v>197</v>
      </c>
      <c r="M24" s="28">
        <f t="shared" si="6"/>
        <v>11</v>
      </c>
      <c r="N24" s="29">
        <f t="shared" si="3"/>
        <v>178.76726830799637</v>
      </c>
      <c r="O24" s="29">
        <f t="shared" si="4"/>
        <v>9.6948053028265555</v>
      </c>
    </row>
    <row r="25" spans="2:15" x14ac:dyDescent="0.2">
      <c r="B25" s="96"/>
      <c r="C25" s="44" t="s">
        <v>31</v>
      </c>
      <c r="D25" s="14">
        <v>611</v>
      </c>
      <c r="E25" s="15">
        <v>31</v>
      </c>
      <c r="F25" s="16">
        <v>1038.644719645501</v>
      </c>
      <c r="G25" s="17">
        <v>47.445956327973853</v>
      </c>
      <c r="H25" s="27">
        <v>142</v>
      </c>
      <c r="I25" s="28">
        <v>10</v>
      </c>
      <c r="J25" s="29">
        <v>214.78283921583349</v>
      </c>
      <c r="K25" s="30">
        <v>9.8616674744239727</v>
      </c>
      <c r="L25" s="28">
        <f t="shared" si="5"/>
        <v>753</v>
      </c>
      <c r="M25" s="28">
        <f t="shared" si="6"/>
        <v>41</v>
      </c>
      <c r="N25" s="29">
        <f t="shared" si="3"/>
        <v>1253.4275588613345</v>
      </c>
      <c r="O25" s="29">
        <f t="shared" si="4"/>
        <v>57.307623802397828</v>
      </c>
    </row>
    <row r="26" spans="2:15" x14ac:dyDescent="0.2">
      <c r="B26" s="96"/>
      <c r="C26" s="44" t="s">
        <v>32</v>
      </c>
      <c r="D26" s="14">
        <v>115</v>
      </c>
      <c r="E26" s="15">
        <v>10</v>
      </c>
      <c r="F26" s="16">
        <v>218.21772931999769</v>
      </c>
      <c r="G26" s="17">
        <v>11.102835101028329</v>
      </c>
      <c r="H26" s="27">
        <v>27</v>
      </c>
      <c r="I26" s="28">
        <v>3</v>
      </c>
      <c r="J26" s="29">
        <v>58.550218340611352</v>
      </c>
      <c r="K26" s="30">
        <v>2.7310044110062579</v>
      </c>
      <c r="L26" s="28">
        <f t="shared" si="5"/>
        <v>142</v>
      </c>
      <c r="M26" s="28">
        <f t="shared" si="6"/>
        <v>13</v>
      </c>
      <c r="N26" s="29">
        <f t="shared" si="3"/>
        <v>276.76794766060902</v>
      </c>
      <c r="O26" s="29">
        <f t="shared" si="4"/>
        <v>13.833839512034587</v>
      </c>
    </row>
    <row r="27" spans="2:15" x14ac:dyDescent="0.2">
      <c r="B27" s="96"/>
      <c r="C27" s="44" t="s">
        <v>33</v>
      </c>
      <c r="D27" s="14">
        <v>304</v>
      </c>
      <c r="E27" s="15">
        <v>15</v>
      </c>
      <c r="F27" s="16">
        <v>531.32550829727973</v>
      </c>
      <c r="G27" s="17">
        <v>26.70010165124209</v>
      </c>
      <c r="H27" s="27">
        <v>147</v>
      </c>
      <c r="I27" s="28">
        <v>7</v>
      </c>
      <c r="J27" s="29">
        <v>261.99563338777301</v>
      </c>
      <c r="K27" s="30">
        <v>12.599069767831519</v>
      </c>
      <c r="L27" s="28">
        <f t="shared" si="5"/>
        <v>451</v>
      </c>
      <c r="M27" s="28">
        <f t="shared" si="6"/>
        <v>22</v>
      </c>
      <c r="N27" s="29">
        <f t="shared" si="3"/>
        <v>793.32114168505268</v>
      </c>
      <c r="O27" s="29">
        <f t="shared" si="4"/>
        <v>39.299171419073609</v>
      </c>
    </row>
    <row r="28" spans="2:15" x14ac:dyDescent="0.2">
      <c r="B28" s="96"/>
      <c r="C28" s="44" t="s">
        <v>34</v>
      </c>
      <c r="D28" s="14">
        <v>11926</v>
      </c>
      <c r="E28" s="15">
        <v>623</v>
      </c>
      <c r="F28" s="16">
        <v>7614.5893213909176</v>
      </c>
      <c r="G28" s="17">
        <v>375.12791466135059</v>
      </c>
      <c r="H28" s="27">
        <v>3096</v>
      </c>
      <c r="I28" s="28">
        <v>192</v>
      </c>
      <c r="J28" s="29">
        <v>2546.5954759646338</v>
      </c>
      <c r="K28" s="30">
        <v>124.1772334614177</v>
      </c>
      <c r="L28" s="28">
        <f t="shared" si="5"/>
        <v>15022</v>
      </c>
      <c r="M28" s="28">
        <f t="shared" si="6"/>
        <v>815</v>
      </c>
      <c r="N28" s="29">
        <f t="shared" si="3"/>
        <v>10161.184797355552</v>
      </c>
      <c r="O28" s="29">
        <f t="shared" si="4"/>
        <v>499.30514812276829</v>
      </c>
    </row>
    <row r="29" spans="2:15" x14ac:dyDescent="0.2">
      <c r="B29" s="96"/>
      <c r="C29" s="18" t="s">
        <v>35</v>
      </c>
      <c r="D29" s="19">
        <f t="shared" ref="D29:K29" si="7">SUM(D18:D28)</f>
        <v>17502</v>
      </c>
      <c r="E29" s="20">
        <f t="shared" si="7"/>
        <v>985</v>
      </c>
      <c r="F29" s="21">
        <f t="shared" si="7"/>
        <v>18752.125866644255</v>
      </c>
      <c r="G29" s="22">
        <f t="shared" si="7"/>
        <v>882.01835720888073</v>
      </c>
      <c r="H29" s="23">
        <f t="shared" si="7"/>
        <v>4665</v>
      </c>
      <c r="I29" s="24">
        <f t="shared" si="7"/>
        <v>296</v>
      </c>
      <c r="J29" s="25">
        <f t="shared" si="7"/>
        <v>5759.5116312469781</v>
      </c>
      <c r="K29" s="26">
        <f t="shared" si="7"/>
        <v>271.45413574261602</v>
      </c>
      <c r="L29" s="24">
        <f t="shared" si="5"/>
        <v>22167</v>
      </c>
      <c r="M29" s="24">
        <f t="shared" si="6"/>
        <v>1281</v>
      </c>
      <c r="N29" s="25">
        <f t="shared" si="3"/>
        <v>24511.637497891235</v>
      </c>
      <c r="O29" s="25">
        <f t="shared" si="4"/>
        <v>1153.4724929514969</v>
      </c>
    </row>
    <row r="30" spans="2:15" x14ac:dyDescent="0.2">
      <c r="B30" s="90"/>
      <c r="C30" s="45" t="s">
        <v>36</v>
      </c>
      <c r="D30" s="46">
        <f>D17+D29</f>
        <v>71833</v>
      </c>
      <c r="E30" s="47"/>
      <c r="F30" s="48">
        <f>F17+F29</f>
        <v>119849.34810522599</v>
      </c>
      <c r="G30" s="49">
        <f>G17+G29</f>
        <v>5197.5421835517045</v>
      </c>
      <c r="H30" s="50">
        <f>H17+H29</f>
        <v>17621</v>
      </c>
      <c r="I30" s="47"/>
      <c r="J30" s="51">
        <f>J17+J29</f>
        <v>28084.013027075001</v>
      </c>
      <c r="K30" s="52">
        <f>K17+K29</f>
        <v>1241.7632092459708</v>
      </c>
      <c r="L30" s="53">
        <f t="shared" si="5"/>
        <v>89454</v>
      </c>
      <c r="M30" s="47"/>
      <c r="N30" s="51">
        <f t="shared" si="3"/>
        <v>147933.36113230098</v>
      </c>
      <c r="O30" s="51">
        <f t="shared" si="4"/>
        <v>6439.3053927976753</v>
      </c>
    </row>
    <row r="31" spans="2:15" x14ac:dyDescent="0.2">
      <c r="B31" s="95" t="s">
        <v>37</v>
      </c>
      <c r="C31" s="54" t="s">
        <v>11</v>
      </c>
      <c r="D31" s="9">
        <v>1167</v>
      </c>
      <c r="E31" s="10">
        <v>51</v>
      </c>
      <c r="F31" s="11">
        <v>1732</v>
      </c>
      <c r="G31" s="12">
        <v>63.428571428571423</v>
      </c>
      <c r="H31" s="55">
        <v>241</v>
      </c>
      <c r="I31" s="56">
        <v>11</v>
      </c>
      <c r="J31" s="57">
        <v>436</v>
      </c>
      <c r="K31" s="58">
        <v>18.285714285714281</v>
      </c>
      <c r="L31" s="56">
        <f t="shared" si="5"/>
        <v>1408</v>
      </c>
      <c r="M31" s="56">
        <f t="shared" ref="M31:M37" si="8">E31+I31</f>
        <v>62</v>
      </c>
      <c r="N31" s="57">
        <f t="shared" si="3"/>
        <v>2168</v>
      </c>
      <c r="O31" s="57">
        <f t="shared" si="4"/>
        <v>81.714285714285708</v>
      </c>
    </row>
    <row r="32" spans="2:15" x14ac:dyDescent="0.2">
      <c r="B32" s="96"/>
      <c r="C32" s="13" t="s">
        <v>38</v>
      </c>
      <c r="D32" s="14">
        <v>328</v>
      </c>
      <c r="E32" s="15">
        <v>12</v>
      </c>
      <c r="F32" s="16">
        <v>391</v>
      </c>
      <c r="G32" s="17">
        <v>13.96428571428571</v>
      </c>
      <c r="H32" s="27">
        <v>0</v>
      </c>
      <c r="I32" s="28">
        <v>0</v>
      </c>
      <c r="J32" s="29">
        <v>0</v>
      </c>
      <c r="K32" s="30">
        <v>0</v>
      </c>
      <c r="L32" s="28">
        <f t="shared" si="5"/>
        <v>328</v>
      </c>
      <c r="M32" s="28">
        <f t="shared" si="8"/>
        <v>12</v>
      </c>
      <c r="N32" s="29">
        <f t="shared" si="3"/>
        <v>391</v>
      </c>
      <c r="O32" s="29">
        <f t="shared" si="4"/>
        <v>13.96428571428571</v>
      </c>
    </row>
    <row r="33" spans="2:15" x14ac:dyDescent="0.2">
      <c r="B33" s="96"/>
      <c r="C33" s="18" t="s">
        <v>12</v>
      </c>
      <c r="D33" s="19">
        <f t="shared" ref="D33:K33" si="9">SUM(D31,D32)</f>
        <v>1495</v>
      </c>
      <c r="E33" s="20">
        <f t="shared" si="9"/>
        <v>63</v>
      </c>
      <c r="F33" s="21">
        <f t="shared" si="9"/>
        <v>2123</v>
      </c>
      <c r="G33" s="22">
        <f t="shared" si="9"/>
        <v>77.392857142857139</v>
      </c>
      <c r="H33" s="23">
        <f t="shared" si="9"/>
        <v>241</v>
      </c>
      <c r="I33" s="24">
        <f t="shared" si="9"/>
        <v>11</v>
      </c>
      <c r="J33" s="25">
        <f t="shared" si="9"/>
        <v>436</v>
      </c>
      <c r="K33" s="26">
        <f t="shared" si="9"/>
        <v>18.285714285714281</v>
      </c>
      <c r="L33" s="24">
        <f t="shared" si="5"/>
        <v>1736</v>
      </c>
      <c r="M33" s="24">
        <f t="shared" si="8"/>
        <v>74</v>
      </c>
      <c r="N33" s="25">
        <f t="shared" si="3"/>
        <v>2559</v>
      </c>
      <c r="O33" s="25">
        <f t="shared" si="4"/>
        <v>95.678571428571416</v>
      </c>
    </row>
    <row r="34" spans="2:15" x14ac:dyDescent="0.2">
      <c r="B34" s="96"/>
      <c r="C34" s="44" t="s">
        <v>39</v>
      </c>
      <c r="D34" s="14">
        <v>1121</v>
      </c>
      <c r="E34" s="15">
        <v>59</v>
      </c>
      <c r="F34" s="16">
        <v>2006</v>
      </c>
      <c r="G34" s="17">
        <v>74.81481481481481</v>
      </c>
      <c r="H34" s="27">
        <v>381</v>
      </c>
      <c r="I34" s="28">
        <v>18</v>
      </c>
      <c r="J34" s="29">
        <v>704</v>
      </c>
      <c r="K34" s="30">
        <v>26.703703703703699</v>
      </c>
      <c r="L34" s="28">
        <f t="shared" si="5"/>
        <v>1502</v>
      </c>
      <c r="M34" s="28">
        <f t="shared" si="8"/>
        <v>77</v>
      </c>
      <c r="N34" s="29">
        <f t="shared" si="3"/>
        <v>2710</v>
      </c>
      <c r="O34" s="29">
        <f t="shared" si="4"/>
        <v>101.5185185185185</v>
      </c>
    </row>
    <row r="35" spans="2:15" x14ac:dyDescent="0.2">
      <c r="B35" s="96"/>
      <c r="C35" s="44" t="s">
        <v>14</v>
      </c>
      <c r="D35" s="14">
        <v>1161</v>
      </c>
      <c r="E35" s="15">
        <v>46</v>
      </c>
      <c r="F35" s="16">
        <v>1809</v>
      </c>
      <c r="G35" s="17">
        <v>72.296296296296291</v>
      </c>
      <c r="H35" s="27">
        <v>0</v>
      </c>
      <c r="I35" s="28">
        <v>0</v>
      </c>
      <c r="J35" s="29">
        <v>0</v>
      </c>
      <c r="K35" s="30">
        <v>0</v>
      </c>
      <c r="L35" s="28">
        <f t="shared" si="5"/>
        <v>1161</v>
      </c>
      <c r="M35" s="28">
        <f t="shared" si="8"/>
        <v>46</v>
      </c>
      <c r="N35" s="29">
        <f t="shared" si="3"/>
        <v>1809</v>
      </c>
      <c r="O35" s="29">
        <f t="shared" si="4"/>
        <v>72.296296296296291</v>
      </c>
    </row>
    <row r="36" spans="2:15" x14ac:dyDescent="0.2">
      <c r="B36" s="96"/>
      <c r="C36" s="44" t="s">
        <v>40</v>
      </c>
      <c r="D36" s="14">
        <v>513</v>
      </c>
      <c r="E36" s="15">
        <v>18</v>
      </c>
      <c r="F36" s="16">
        <v>895</v>
      </c>
      <c r="G36" s="17">
        <v>33.148148148148152</v>
      </c>
      <c r="H36" s="27">
        <v>0</v>
      </c>
      <c r="I36" s="28">
        <v>0</v>
      </c>
      <c r="J36" s="29">
        <v>0</v>
      </c>
      <c r="K36" s="30">
        <v>0</v>
      </c>
      <c r="L36" s="28">
        <f t="shared" si="5"/>
        <v>513</v>
      </c>
      <c r="M36" s="28">
        <f t="shared" si="8"/>
        <v>18</v>
      </c>
      <c r="N36" s="29">
        <f t="shared" si="3"/>
        <v>895</v>
      </c>
      <c r="O36" s="29">
        <f t="shared" si="4"/>
        <v>33.148148148148152</v>
      </c>
    </row>
    <row r="37" spans="2:15" x14ac:dyDescent="0.2">
      <c r="B37" s="96"/>
      <c r="C37" s="18" t="s">
        <v>16</v>
      </c>
      <c r="D37" s="19">
        <f t="shared" ref="D37:K37" si="10">SUM(D34:D36)</f>
        <v>2795</v>
      </c>
      <c r="E37" s="20">
        <f t="shared" si="10"/>
        <v>123</v>
      </c>
      <c r="F37" s="21">
        <f t="shared" si="10"/>
        <v>4710</v>
      </c>
      <c r="G37" s="22">
        <f t="shared" si="10"/>
        <v>180.25925925925924</v>
      </c>
      <c r="H37" s="23">
        <f t="shared" si="10"/>
        <v>381</v>
      </c>
      <c r="I37" s="24">
        <f t="shared" si="10"/>
        <v>18</v>
      </c>
      <c r="J37" s="25">
        <f t="shared" si="10"/>
        <v>704</v>
      </c>
      <c r="K37" s="26">
        <f t="shared" si="10"/>
        <v>26.703703703703699</v>
      </c>
      <c r="L37" s="24">
        <f t="shared" si="5"/>
        <v>3176</v>
      </c>
      <c r="M37" s="24">
        <f t="shared" si="8"/>
        <v>141</v>
      </c>
      <c r="N37" s="25">
        <f t="shared" si="3"/>
        <v>5414</v>
      </c>
      <c r="O37" s="25">
        <f t="shared" si="4"/>
        <v>206.96296296296293</v>
      </c>
    </row>
    <row r="38" spans="2:15" x14ac:dyDescent="0.2">
      <c r="B38" s="96"/>
      <c r="C38" s="44" t="s">
        <v>41</v>
      </c>
      <c r="D38" s="14">
        <v>97</v>
      </c>
      <c r="E38" s="31"/>
      <c r="F38" s="16">
        <v>336</v>
      </c>
      <c r="G38" s="17">
        <v>13.44</v>
      </c>
      <c r="H38" s="27">
        <v>0</v>
      </c>
      <c r="I38" s="31"/>
      <c r="J38" s="29">
        <v>0</v>
      </c>
      <c r="K38" s="30">
        <v>0</v>
      </c>
      <c r="L38" s="28">
        <f t="shared" si="5"/>
        <v>97</v>
      </c>
      <c r="M38" s="31"/>
      <c r="N38" s="29">
        <f t="shared" si="3"/>
        <v>336</v>
      </c>
      <c r="O38" s="29">
        <f t="shared" si="4"/>
        <v>13.44</v>
      </c>
    </row>
    <row r="39" spans="2:15" x14ac:dyDescent="0.2">
      <c r="B39" s="96"/>
      <c r="C39" s="44" t="s">
        <v>18</v>
      </c>
      <c r="D39" s="14">
        <v>789</v>
      </c>
      <c r="E39" s="31"/>
      <c r="F39" s="16">
        <v>1443</v>
      </c>
      <c r="G39" s="17">
        <v>61.28</v>
      </c>
      <c r="H39" s="27">
        <v>0</v>
      </c>
      <c r="I39" s="31"/>
      <c r="J39" s="29">
        <v>0</v>
      </c>
      <c r="K39" s="30">
        <v>0</v>
      </c>
      <c r="L39" s="28">
        <f t="shared" si="5"/>
        <v>789</v>
      </c>
      <c r="M39" s="31"/>
      <c r="N39" s="29">
        <f t="shared" si="3"/>
        <v>1443</v>
      </c>
      <c r="O39" s="29">
        <f t="shared" si="4"/>
        <v>61.28</v>
      </c>
    </row>
    <row r="40" spans="2:15" x14ac:dyDescent="0.2">
      <c r="B40" s="96"/>
      <c r="C40" s="44" t="s">
        <v>42</v>
      </c>
      <c r="D40" s="14">
        <v>182</v>
      </c>
      <c r="E40" s="31"/>
      <c r="F40" s="16">
        <v>215</v>
      </c>
      <c r="G40" s="17">
        <v>8.6</v>
      </c>
      <c r="H40" s="27">
        <v>0</v>
      </c>
      <c r="I40" s="31"/>
      <c r="J40" s="29">
        <v>0</v>
      </c>
      <c r="K40" s="30">
        <v>0</v>
      </c>
      <c r="L40" s="28">
        <f t="shared" si="5"/>
        <v>182</v>
      </c>
      <c r="M40" s="31"/>
      <c r="N40" s="29">
        <f t="shared" si="3"/>
        <v>215</v>
      </c>
      <c r="O40" s="29">
        <f t="shared" si="4"/>
        <v>8.6</v>
      </c>
    </row>
    <row r="41" spans="2:15" x14ac:dyDescent="0.2">
      <c r="B41" s="96"/>
      <c r="C41" s="18" t="s">
        <v>19</v>
      </c>
      <c r="D41" s="19">
        <f>SUM(D38:D40)</f>
        <v>1068</v>
      </c>
      <c r="E41" s="32"/>
      <c r="F41" s="21">
        <f>SUM(F38:F40)</f>
        <v>1994</v>
      </c>
      <c r="G41" s="22">
        <f>SUM(G38:G40)</f>
        <v>83.32</v>
      </c>
      <c r="H41" s="23">
        <f>SUM(H38:H40)</f>
        <v>0</v>
      </c>
      <c r="I41" s="32"/>
      <c r="J41" s="25">
        <f>SUM(J38:J40)</f>
        <v>0</v>
      </c>
      <c r="K41" s="26">
        <f>SUM(K38:K40)</f>
        <v>0</v>
      </c>
      <c r="L41" s="24">
        <f t="shared" si="5"/>
        <v>1068</v>
      </c>
      <c r="M41" s="32"/>
      <c r="N41" s="25">
        <f t="shared" si="3"/>
        <v>1994</v>
      </c>
      <c r="O41" s="25">
        <f t="shared" si="4"/>
        <v>83.32</v>
      </c>
    </row>
    <row r="42" spans="2:15" x14ac:dyDescent="0.2">
      <c r="B42" s="96"/>
      <c r="C42" s="59" t="s">
        <v>20</v>
      </c>
      <c r="D42" s="34">
        <v>114</v>
      </c>
      <c r="E42" s="35">
        <v>12</v>
      </c>
      <c r="F42" s="36">
        <v>553</v>
      </c>
      <c r="G42" s="37">
        <v>20.481481481481481</v>
      </c>
      <c r="H42" s="38">
        <v>0</v>
      </c>
      <c r="I42" s="39">
        <v>0</v>
      </c>
      <c r="J42" s="40">
        <v>0</v>
      </c>
      <c r="K42" s="41">
        <v>0</v>
      </c>
      <c r="L42" s="39">
        <f t="shared" si="5"/>
        <v>114</v>
      </c>
      <c r="M42" s="39">
        <f>E42+I42</f>
        <v>12</v>
      </c>
      <c r="N42" s="40">
        <f t="shared" si="3"/>
        <v>553</v>
      </c>
      <c r="O42" s="40">
        <f t="shared" si="4"/>
        <v>20.481481481481481</v>
      </c>
    </row>
    <row r="43" spans="2:15" x14ac:dyDescent="0.2">
      <c r="B43" s="96"/>
      <c r="C43" s="18" t="s">
        <v>23</v>
      </c>
      <c r="D43" s="19">
        <f>D33+D37+D41+D42</f>
        <v>5472</v>
      </c>
      <c r="E43" s="32"/>
      <c r="F43" s="21">
        <f>F33+F37+F41+F42</f>
        <v>9380</v>
      </c>
      <c r="G43" s="22">
        <f>G33+G37+G41+G42</f>
        <v>361.45359788359781</v>
      </c>
      <c r="H43" s="23">
        <f>H33+H37+H41+H42</f>
        <v>622</v>
      </c>
      <c r="I43" s="32"/>
      <c r="J43" s="25">
        <f>J33+J37+J41+J42</f>
        <v>1140</v>
      </c>
      <c r="K43" s="26">
        <f>K33+K37+K41+K42</f>
        <v>44.98941798941798</v>
      </c>
      <c r="L43" s="24">
        <f t="shared" si="5"/>
        <v>6094</v>
      </c>
      <c r="M43" s="32"/>
      <c r="N43" s="25">
        <f t="shared" si="3"/>
        <v>10520</v>
      </c>
      <c r="O43" s="25">
        <f t="shared" si="4"/>
        <v>406.44301587301578</v>
      </c>
    </row>
    <row r="44" spans="2:15" x14ac:dyDescent="0.2">
      <c r="B44" s="96"/>
      <c r="C44" s="44" t="s">
        <v>25</v>
      </c>
      <c r="D44" s="14">
        <v>297</v>
      </c>
      <c r="E44" s="15">
        <v>16</v>
      </c>
      <c r="F44" s="16">
        <v>504</v>
      </c>
      <c r="G44" s="17">
        <v>21.76</v>
      </c>
      <c r="H44" s="27">
        <v>58</v>
      </c>
      <c r="I44" s="28">
        <v>4</v>
      </c>
      <c r="J44" s="29">
        <v>15</v>
      </c>
      <c r="K44" s="30">
        <v>0.6</v>
      </c>
      <c r="L44" s="28">
        <f t="shared" si="5"/>
        <v>355</v>
      </c>
      <c r="M44" s="28">
        <f>E44+I44</f>
        <v>20</v>
      </c>
      <c r="N44" s="29">
        <f t="shared" si="3"/>
        <v>519</v>
      </c>
      <c r="O44" s="29">
        <f t="shared" si="4"/>
        <v>22.360000000000003</v>
      </c>
    </row>
    <row r="45" spans="2:15" x14ac:dyDescent="0.2">
      <c r="B45" s="96"/>
      <c r="C45" s="44" t="s">
        <v>27</v>
      </c>
      <c r="D45" s="14">
        <v>6</v>
      </c>
      <c r="E45" s="15">
        <v>1</v>
      </c>
      <c r="F45" s="16">
        <v>6</v>
      </c>
      <c r="G45" s="17">
        <v>0.28000000000000003</v>
      </c>
      <c r="H45" s="27">
        <v>0</v>
      </c>
      <c r="I45" s="28">
        <v>0</v>
      </c>
      <c r="J45" s="29">
        <v>0</v>
      </c>
      <c r="K45" s="30">
        <v>0</v>
      </c>
      <c r="L45" s="28">
        <f t="shared" si="5"/>
        <v>6</v>
      </c>
      <c r="M45" s="28">
        <f>E45+I45</f>
        <v>1</v>
      </c>
      <c r="N45" s="29">
        <f t="shared" si="3"/>
        <v>6</v>
      </c>
      <c r="O45" s="29">
        <f t="shared" si="4"/>
        <v>0.28000000000000003</v>
      </c>
    </row>
    <row r="46" spans="2:15" x14ac:dyDescent="0.2">
      <c r="B46" s="96"/>
      <c r="C46" s="44" t="s">
        <v>32</v>
      </c>
      <c r="D46" s="14">
        <v>0</v>
      </c>
      <c r="E46" s="15">
        <v>0</v>
      </c>
      <c r="F46" s="16">
        <v>0</v>
      </c>
      <c r="G46" s="17">
        <v>0</v>
      </c>
      <c r="H46" s="27">
        <v>0</v>
      </c>
      <c r="I46" s="28">
        <v>0</v>
      </c>
      <c r="J46" s="29">
        <v>0</v>
      </c>
      <c r="K46" s="30">
        <v>0</v>
      </c>
      <c r="L46" s="28">
        <v>0</v>
      </c>
      <c r="M46" s="28">
        <v>0</v>
      </c>
      <c r="N46" s="29">
        <v>0</v>
      </c>
      <c r="O46" s="29">
        <f t="shared" ref="O46:O58" si="11">G46+K46</f>
        <v>0</v>
      </c>
    </row>
    <row r="47" spans="2:15" x14ac:dyDescent="0.2">
      <c r="B47" s="96"/>
      <c r="C47" s="44" t="s">
        <v>33</v>
      </c>
      <c r="D47" s="14">
        <v>773</v>
      </c>
      <c r="E47" s="15">
        <v>43</v>
      </c>
      <c r="F47" s="16">
        <v>1045</v>
      </c>
      <c r="G47" s="17">
        <v>42.8</v>
      </c>
      <c r="H47" s="27">
        <v>0</v>
      </c>
      <c r="I47" s="28">
        <v>0</v>
      </c>
      <c r="J47" s="29">
        <v>0</v>
      </c>
      <c r="K47" s="30">
        <v>0</v>
      </c>
      <c r="L47" s="28">
        <f t="shared" ref="L47:N49" si="12">D47+H47</f>
        <v>773</v>
      </c>
      <c r="M47" s="28">
        <f t="shared" si="12"/>
        <v>43</v>
      </c>
      <c r="N47" s="29">
        <f t="shared" si="12"/>
        <v>1045</v>
      </c>
      <c r="O47" s="29">
        <f t="shared" si="11"/>
        <v>42.8</v>
      </c>
    </row>
    <row r="48" spans="2:15" x14ac:dyDescent="0.2">
      <c r="B48" s="96"/>
      <c r="C48" s="44" t="s">
        <v>34</v>
      </c>
      <c r="D48" s="14">
        <v>588</v>
      </c>
      <c r="E48" s="15">
        <v>36</v>
      </c>
      <c r="F48" s="16">
        <v>680</v>
      </c>
      <c r="G48" s="17">
        <v>31.36</v>
      </c>
      <c r="H48" s="27">
        <v>0</v>
      </c>
      <c r="I48" s="28">
        <v>0</v>
      </c>
      <c r="J48" s="29">
        <v>0</v>
      </c>
      <c r="K48" s="30">
        <v>0</v>
      </c>
      <c r="L48" s="28">
        <f t="shared" si="12"/>
        <v>588</v>
      </c>
      <c r="M48" s="28">
        <f t="shared" si="12"/>
        <v>36</v>
      </c>
      <c r="N48" s="29">
        <f t="shared" si="12"/>
        <v>680</v>
      </c>
      <c r="O48" s="29">
        <f t="shared" si="11"/>
        <v>31.36</v>
      </c>
    </row>
    <row r="49" spans="2:15" x14ac:dyDescent="0.2">
      <c r="B49" s="96"/>
      <c r="C49" s="18" t="s">
        <v>35</v>
      </c>
      <c r="D49" s="19">
        <f t="shared" ref="D49:K49" si="13">SUM(D44:D48)</f>
        <v>1664</v>
      </c>
      <c r="E49" s="20">
        <f t="shared" si="13"/>
        <v>96</v>
      </c>
      <c r="F49" s="21">
        <f t="shared" si="13"/>
        <v>2235</v>
      </c>
      <c r="G49" s="22">
        <f t="shared" si="13"/>
        <v>96.2</v>
      </c>
      <c r="H49" s="23">
        <f t="shared" si="13"/>
        <v>58</v>
      </c>
      <c r="I49" s="24">
        <f t="shared" si="13"/>
        <v>4</v>
      </c>
      <c r="J49" s="25">
        <f t="shared" si="13"/>
        <v>15</v>
      </c>
      <c r="K49" s="26">
        <f t="shared" si="13"/>
        <v>0.6</v>
      </c>
      <c r="L49" s="24">
        <f t="shared" si="12"/>
        <v>1722</v>
      </c>
      <c r="M49" s="24">
        <f t="shared" si="12"/>
        <v>100</v>
      </c>
      <c r="N49" s="25">
        <f t="shared" si="12"/>
        <v>2250</v>
      </c>
      <c r="O49" s="25">
        <f t="shared" si="11"/>
        <v>96.8</v>
      </c>
    </row>
    <row r="50" spans="2:15" x14ac:dyDescent="0.2">
      <c r="B50" s="90"/>
      <c r="C50" s="45" t="s">
        <v>36</v>
      </c>
      <c r="D50" s="46">
        <f>D43+D49</f>
        <v>7136</v>
      </c>
      <c r="E50" s="60"/>
      <c r="F50" s="48">
        <f>F43+F49</f>
        <v>11615</v>
      </c>
      <c r="G50" s="49">
        <f>G43+G49</f>
        <v>457.6535978835978</v>
      </c>
      <c r="H50" s="50">
        <f>H43+H49</f>
        <v>680</v>
      </c>
      <c r="I50" s="60"/>
      <c r="J50" s="51">
        <f>J43+J49</f>
        <v>1155</v>
      </c>
      <c r="K50" s="52">
        <f>K43+K49</f>
        <v>45.589417989417981</v>
      </c>
      <c r="L50" s="53">
        <f t="shared" ref="L50:L58" si="14">D50+H50</f>
        <v>7816</v>
      </c>
      <c r="M50" s="60"/>
      <c r="N50" s="51">
        <f t="shared" ref="N50:N58" si="15">F50+J50</f>
        <v>12770</v>
      </c>
      <c r="O50" s="51">
        <f t="shared" si="11"/>
        <v>503.24301587301579</v>
      </c>
    </row>
    <row r="51" spans="2:15" x14ac:dyDescent="0.2">
      <c r="B51" s="99" t="s">
        <v>43</v>
      </c>
      <c r="C51" s="33" t="s">
        <v>12</v>
      </c>
      <c r="D51" s="34">
        <f t="shared" ref="D51:K51" si="16">D6+D33</f>
        <v>22176</v>
      </c>
      <c r="E51" s="35">
        <f t="shared" si="16"/>
        <v>1115</v>
      </c>
      <c r="F51" s="36">
        <f t="shared" si="16"/>
        <v>35303.358054806937</v>
      </c>
      <c r="G51" s="37">
        <f t="shared" si="16"/>
        <v>1485.9485420835254</v>
      </c>
      <c r="H51" s="38">
        <f t="shared" si="16"/>
        <v>5060</v>
      </c>
      <c r="I51" s="39">
        <f t="shared" si="16"/>
        <v>233</v>
      </c>
      <c r="J51" s="40">
        <f t="shared" si="16"/>
        <v>7499.0000007999997</v>
      </c>
      <c r="K51" s="41">
        <f t="shared" si="16"/>
        <v>330.97881453289915</v>
      </c>
      <c r="L51" s="39">
        <f t="shared" si="14"/>
        <v>27236</v>
      </c>
      <c r="M51" s="39">
        <f>E51+I51</f>
        <v>1348</v>
      </c>
      <c r="N51" s="40">
        <f t="shared" si="15"/>
        <v>42802.358055606936</v>
      </c>
      <c r="O51" s="40">
        <f t="shared" si="11"/>
        <v>1816.9273566164245</v>
      </c>
    </row>
    <row r="52" spans="2:15" x14ac:dyDescent="0.2">
      <c r="B52" s="96"/>
      <c r="C52" s="33" t="s">
        <v>16</v>
      </c>
      <c r="D52" s="34">
        <f t="shared" ref="D52:K52" si="17">D10+D37</f>
        <v>29132</v>
      </c>
      <c r="E52" s="35">
        <f t="shared" si="17"/>
        <v>1343</v>
      </c>
      <c r="F52" s="36">
        <f t="shared" si="17"/>
        <v>58047.686963903223</v>
      </c>
      <c r="G52" s="37">
        <f t="shared" si="17"/>
        <v>2418.3430137252822</v>
      </c>
      <c r="H52" s="38">
        <f t="shared" si="17"/>
        <v>6825</v>
      </c>
      <c r="I52" s="39">
        <f t="shared" si="17"/>
        <v>328</v>
      </c>
      <c r="J52" s="40">
        <f t="shared" si="17"/>
        <v>13259.85805691878</v>
      </c>
      <c r="K52" s="41">
        <f t="shared" si="17"/>
        <v>554.89360594748837</v>
      </c>
      <c r="L52" s="39">
        <f t="shared" si="14"/>
        <v>35957</v>
      </c>
      <c r="M52" s="39">
        <f>E52+I52</f>
        <v>1671</v>
      </c>
      <c r="N52" s="40">
        <f t="shared" si="15"/>
        <v>71307.545020821999</v>
      </c>
      <c r="O52" s="40">
        <f t="shared" si="11"/>
        <v>2973.2366196727708</v>
      </c>
    </row>
    <row r="53" spans="2:15" x14ac:dyDescent="0.2">
      <c r="B53" s="96"/>
      <c r="C53" s="33" t="s">
        <v>19</v>
      </c>
      <c r="D53" s="34">
        <f>D13+D41</f>
        <v>7406</v>
      </c>
      <c r="E53" s="43"/>
      <c r="F53" s="36">
        <f t="shared" ref="F53:H54" si="18">F13+F41</f>
        <v>12879.177221551572</v>
      </c>
      <c r="G53" s="37">
        <f t="shared" si="18"/>
        <v>577.6863692727627</v>
      </c>
      <c r="H53" s="38">
        <f t="shared" si="18"/>
        <v>1623</v>
      </c>
      <c r="I53" s="43"/>
      <c r="J53" s="40">
        <f>J13+J41</f>
        <v>2540.1433381092424</v>
      </c>
      <c r="K53" s="41">
        <f>K13+K41</f>
        <v>120.93635672667077</v>
      </c>
      <c r="L53" s="39">
        <f t="shared" si="14"/>
        <v>9029</v>
      </c>
      <c r="M53" s="43"/>
      <c r="N53" s="40">
        <f t="shared" si="15"/>
        <v>15419.320559660815</v>
      </c>
      <c r="O53" s="40">
        <f t="shared" si="11"/>
        <v>698.62272599943344</v>
      </c>
    </row>
    <row r="54" spans="2:15" x14ac:dyDescent="0.2">
      <c r="B54" s="96"/>
      <c r="C54" s="33" t="s">
        <v>20</v>
      </c>
      <c r="D54" s="34">
        <f>D14+D42</f>
        <v>458</v>
      </c>
      <c r="E54" s="35">
        <f>E14+E42</f>
        <v>86</v>
      </c>
      <c r="F54" s="36">
        <f t="shared" si="18"/>
        <v>3246.9999984999999</v>
      </c>
      <c r="G54" s="37">
        <f t="shared" si="18"/>
        <v>147.29629624074079</v>
      </c>
      <c r="H54" s="38">
        <f t="shared" si="18"/>
        <v>0</v>
      </c>
      <c r="I54" s="39">
        <f>I14+I42</f>
        <v>0</v>
      </c>
      <c r="J54" s="40">
        <f>J14+J42</f>
        <v>0</v>
      </c>
      <c r="K54" s="41">
        <f>K14+K42</f>
        <v>0</v>
      </c>
      <c r="L54" s="39">
        <f t="shared" si="14"/>
        <v>458</v>
      </c>
      <c r="M54" s="39">
        <f>E54+I54</f>
        <v>86</v>
      </c>
      <c r="N54" s="40">
        <f t="shared" si="15"/>
        <v>3246.9999984999999</v>
      </c>
      <c r="O54" s="40">
        <f t="shared" si="11"/>
        <v>147.29629624074079</v>
      </c>
    </row>
    <row r="55" spans="2:15" x14ac:dyDescent="0.2">
      <c r="B55" s="96"/>
      <c r="C55" s="33" t="s">
        <v>22</v>
      </c>
      <c r="D55" s="34">
        <f>D16</f>
        <v>631</v>
      </c>
      <c r="E55" s="43"/>
      <c r="F55" s="36">
        <f>F16</f>
        <v>999.99999981999997</v>
      </c>
      <c r="G55" s="37">
        <f>G16</f>
        <v>47.703202904110682</v>
      </c>
      <c r="H55" s="38">
        <f>H16</f>
        <v>70</v>
      </c>
      <c r="I55" s="43"/>
      <c r="J55" s="40">
        <f>J16</f>
        <v>165.5</v>
      </c>
      <c r="K55" s="41">
        <f>K16</f>
        <v>8.4897142857142853</v>
      </c>
      <c r="L55" s="39">
        <f t="shared" si="14"/>
        <v>701</v>
      </c>
      <c r="M55" s="43"/>
      <c r="N55" s="40">
        <f t="shared" si="15"/>
        <v>1165.4999998200001</v>
      </c>
      <c r="O55" s="40">
        <f t="shared" si="11"/>
        <v>56.192917189824968</v>
      </c>
    </row>
    <row r="56" spans="2:15" x14ac:dyDescent="0.2">
      <c r="B56" s="96"/>
      <c r="C56" s="18" t="s">
        <v>23</v>
      </c>
      <c r="D56" s="19">
        <f>D17+D43</f>
        <v>59803</v>
      </c>
      <c r="E56" s="32"/>
      <c r="F56" s="21">
        <f>F17+F43</f>
        <v>110477.22223858173</v>
      </c>
      <c r="G56" s="22">
        <f>G17+G43</f>
        <v>4676.9774242264211</v>
      </c>
      <c r="H56" s="23">
        <f>H17+H43</f>
        <v>13578</v>
      </c>
      <c r="I56" s="32"/>
      <c r="J56" s="25">
        <f>J17+J43</f>
        <v>23464.501395828021</v>
      </c>
      <c r="K56" s="26">
        <f>K17+K43</f>
        <v>1015.2984914927727</v>
      </c>
      <c r="L56" s="24">
        <f t="shared" si="14"/>
        <v>73381</v>
      </c>
      <c r="M56" s="32"/>
      <c r="N56" s="25">
        <f t="shared" si="15"/>
        <v>133941.72363440975</v>
      </c>
      <c r="O56" s="25">
        <f t="shared" si="11"/>
        <v>5692.275915719194</v>
      </c>
    </row>
    <row r="57" spans="2:15" x14ac:dyDescent="0.2">
      <c r="B57" s="96"/>
      <c r="C57" s="18" t="s">
        <v>35</v>
      </c>
      <c r="D57" s="19">
        <f t="shared" ref="D57:K57" si="19">D29+D49</f>
        <v>19166</v>
      </c>
      <c r="E57" s="20">
        <f t="shared" si="19"/>
        <v>1081</v>
      </c>
      <c r="F57" s="21">
        <f t="shared" si="19"/>
        <v>20987.125866644255</v>
      </c>
      <c r="G57" s="22">
        <f t="shared" si="19"/>
        <v>978.21835720888078</v>
      </c>
      <c r="H57" s="23">
        <f t="shared" si="19"/>
        <v>4723</v>
      </c>
      <c r="I57" s="24">
        <f t="shared" si="19"/>
        <v>300</v>
      </c>
      <c r="J57" s="25">
        <f t="shared" si="19"/>
        <v>5774.5116312469781</v>
      </c>
      <c r="K57" s="26">
        <f t="shared" si="19"/>
        <v>272.05413574261604</v>
      </c>
      <c r="L57" s="24">
        <f t="shared" si="14"/>
        <v>23889</v>
      </c>
      <c r="M57" s="24">
        <f>E57+I57</f>
        <v>1381</v>
      </c>
      <c r="N57" s="25">
        <f t="shared" si="15"/>
        <v>26761.637497891235</v>
      </c>
      <c r="O57" s="25">
        <f t="shared" si="11"/>
        <v>1250.2724929514968</v>
      </c>
    </row>
    <row r="58" spans="2:15" x14ac:dyDescent="0.2">
      <c r="B58" s="96"/>
      <c r="C58" s="18" t="s">
        <v>36</v>
      </c>
      <c r="D58" s="19">
        <f>D30+D50</f>
        <v>78969</v>
      </c>
      <c r="E58" s="32"/>
      <c r="F58" s="21">
        <f>F30+F50</f>
        <v>131464.348105226</v>
      </c>
      <c r="G58" s="22">
        <f>G30+G50</f>
        <v>5655.1957814353027</v>
      </c>
      <c r="H58" s="23">
        <f>H30+H50</f>
        <v>18301</v>
      </c>
      <c r="I58" s="32"/>
      <c r="J58" s="25">
        <f>J30+J50</f>
        <v>29239.013027075001</v>
      </c>
      <c r="K58" s="26">
        <f>K30+K50</f>
        <v>1287.3526272353888</v>
      </c>
      <c r="L58" s="24">
        <f t="shared" si="14"/>
        <v>97270</v>
      </c>
      <c r="M58" s="32"/>
      <c r="N58" s="25">
        <f t="shared" si="15"/>
        <v>160703.36113230101</v>
      </c>
      <c r="O58" s="25">
        <f t="shared" si="11"/>
        <v>6942.5484086706911</v>
      </c>
    </row>
  </sheetData>
  <sheetProtection sheet="1" objects="1" scenarios="1"/>
  <mergeCells count="7">
    <mergeCell ref="B51:B58"/>
    <mergeCell ref="H2:K2"/>
    <mergeCell ref="L2:O2"/>
    <mergeCell ref="D2:G2"/>
    <mergeCell ref="B4:B30"/>
    <mergeCell ref="B31:B50"/>
    <mergeCell ref="B2:C3"/>
  </mergeCells>
  <pageMargins left="0.31496062992125978" right="0.11811023622047249" top="0.39370078740157483" bottom="0.39370078740157483" header="0" footer="0"/>
  <pageSetup paperSize="9" scale="54"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O58"/>
  <sheetViews>
    <sheetView showGridLines="0" zoomScale="106" zoomScaleNormal="106" zoomScalePageLayoutView="60" workbookViewId="0"/>
  </sheetViews>
  <sheetFormatPr baseColWidth="10" defaultRowHeight="14.25" x14ac:dyDescent="0.2"/>
  <cols>
    <col min="1" max="1" width="4.5703125" style="2" customWidth="1"/>
    <col min="2" max="2" width="9.140625" style="2" customWidth="1"/>
    <col min="3" max="3" width="66.5703125" style="2" bestFit="1" customWidth="1"/>
    <col min="4" max="15" width="15.140625" style="2" customWidth="1"/>
    <col min="16" max="16" width="5.7109375" style="2" customWidth="1"/>
    <col min="17" max="17" width="11.42578125" style="2" customWidth="1"/>
    <col min="18" max="16384" width="11.42578125" style="2"/>
  </cols>
  <sheetData>
    <row r="1" spans="2:15" ht="23.25" customHeight="1" x14ac:dyDescent="0.2"/>
    <row r="2" spans="2:15" s="3" customFormat="1" ht="26.25" customHeight="1" x14ac:dyDescent="0.25">
      <c r="B2" s="97" t="str">
        <f>Daten!B2</f>
        <v>Schuljahr 2023/2024</v>
      </c>
      <c r="C2" s="93"/>
      <c r="D2" s="94" t="s">
        <v>2</v>
      </c>
      <c r="E2" s="93"/>
      <c r="F2" s="93"/>
      <c r="G2" s="88"/>
      <c r="H2" s="94" t="s">
        <v>3</v>
      </c>
      <c r="I2" s="93"/>
      <c r="J2" s="93"/>
      <c r="K2" s="88"/>
      <c r="L2" s="92" t="s">
        <v>4</v>
      </c>
      <c r="M2" s="93"/>
      <c r="N2" s="93"/>
      <c r="O2" s="93"/>
    </row>
    <row r="3" spans="2:15" s="4" customFormat="1" ht="58.5" customHeight="1" x14ac:dyDescent="0.25">
      <c r="B3" s="98"/>
      <c r="C3" s="98"/>
      <c r="D3" s="5" t="s">
        <v>44</v>
      </c>
      <c r="E3" s="6" t="s">
        <v>45</v>
      </c>
      <c r="F3" s="6" t="s">
        <v>46</v>
      </c>
      <c r="G3" s="7" t="s">
        <v>47</v>
      </c>
      <c r="H3" s="5" t="s">
        <v>44</v>
      </c>
      <c r="I3" s="6" t="s">
        <v>45</v>
      </c>
      <c r="J3" s="6" t="s">
        <v>46</v>
      </c>
      <c r="K3" s="7" t="s">
        <v>47</v>
      </c>
      <c r="L3" s="6" t="s">
        <v>44</v>
      </c>
      <c r="M3" s="6" t="s">
        <v>45</v>
      </c>
      <c r="N3" s="6" t="s">
        <v>46</v>
      </c>
      <c r="O3" s="6" t="s">
        <v>47</v>
      </c>
    </row>
    <row r="4" spans="2:15" ht="15" customHeight="1" thickBot="1" x14ac:dyDescent="0.25">
      <c r="B4" s="100" t="s">
        <v>9</v>
      </c>
      <c r="C4" s="13" t="s">
        <v>10</v>
      </c>
      <c r="D4" s="61">
        <f>IFERROR(Daten!D4/Daten!G4,"- ")</f>
        <v>12.238410596026489</v>
      </c>
      <c r="E4" s="62">
        <f>IFERROR(Daten!D4/Daten!E4,"- ")</f>
        <v>18</v>
      </c>
      <c r="F4" s="62">
        <f>IFERROR(Daten!F4/Daten!E4,"- ")</f>
        <v>26.63636363636364</v>
      </c>
      <c r="G4" s="63">
        <f>IFERROR(Daten!F4/Daten!D4,"- ")</f>
        <v>1.4797979797979801</v>
      </c>
      <c r="H4" s="61" t="str">
        <f>IFERROR(Daten!H4/Daten!K4,"- ")</f>
        <v xml:space="preserve">- </v>
      </c>
      <c r="I4" s="62" t="str">
        <f>IFERROR(Daten!H4/Daten!I4,"- ")</f>
        <v xml:space="preserve">- </v>
      </c>
      <c r="J4" s="62" t="str">
        <f>IFERROR(Daten!J4/Daten!I4,"- ")</f>
        <v xml:space="preserve">- </v>
      </c>
      <c r="K4" s="63" t="str">
        <f>IFERROR(Daten!J4/Daten!H4,"- ")</f>
        <v xml:space="preserve">- </v>
      </c>
      <c r="L4" s="62">
        <f>IFERROR(Daten!L4/Daten!O4,"- ")</f>
        <v>12.238410596026489</v>
      </c>
      <c r="M4" s="62">
        <f>IFERROR(Daten!L4/Daten!M4,"- ")</f>
        <v>18</v>
      </c>
      <c r="N4" s="62">
        <f>IFERROR(Daten!N4/Daten!M4,"- ")</f>
        <v>26.63636363636364</v>
      </c>
      <c r="O4" s="62">
        <f>IFERROR(Daten!N4/Daten!L4,"- ")</f>
        <v>1.4797979797979801</v>
      </c>
    </row>
    <row r="5" spans="2:15" ht="15" customHeight="1" thickBot="1" x14ac:dyDescent="0.25">
      <c r="B5" s="96"/>
      <c r="C5" s="13" t="s">
        <v>11</v>
      </c>
      <c r="D5" s="61">
        <f>IFERROR(Daten!D5/Daten!G5,"- ")</f>
        <v>14.684970264412332</v>
      </c>
      <c r="E5" s="62">
        <f>IFERROR(Daten!D5/Daten!E5,"- ")</f>
        <v>19.660323501427211</v>
      </c>
      <c r="F5" s="62">
        <f>IFERROR(Daten!F5/Daten!E5,"- ")</f>
        <v>31.544930248497216</v>
      </c>
      <c r="G5" s="63">
        <f>IFERROR(Daten!F5/Daten!D5,"- ")</f>
        <v>1.6044970087194781</v>
      </c>
      <c r="H5" s="61">
        <f>IFERROR(Daten!H5/Daten!K5,"- ")</f>
        <v>15.41127705149415</v>
      </c>
      <c r="I5" s="62">
        <f>IFERROR(Daten!H5/Daten!I5,"- ")</f>
        <v>21.707207207207208</v>
      </c>
      <c r="J5" s="62">
        <f>IFERROR(Daten!J5/Daten!I5,"- ")</f>
        <v>31.815315318918916</v>
      </c>
      <c r="K5" s="63">
        <f>IFERROR(Daten!J5/Daten!H5,"- ")</f>
        <v>1.4656567754305871</v>
      </c>
      <c r="L5" s="62">
        <f>IFERROR(Daten!L5/Daten!O5,"- ")</f>
        <v>14.817028658109182</v>
      </c>
      <c r="M5" s="62">
        <f>IFERROR(Daten!L5/Daten!M5,"- ")</f>
        <v>20.017282010997643</v>
      </c>
      <c r="N5" s="62">
        <f>IFERROR(Daten!N5/Daten!M5,"- ")</f>
        <v>31.592083025899903</v>
      </c>
      <c r="O5" s="62">
        <f>IFERROR(Daten!N5/Daten!L5,"- ")</f>
        <v>1.5782403929036408</v>
      </c>
    </row>
    <row r="6" spans="2:15" ht="15" customHeight="1" thickBot="1" x14ac:dyDescent="0.25">
      <c r="B6" s="96"/>
      <c r="C6" s="18" t="s">
        <v>12</v>
      </c>
      <c r="D6" s="64">
        <f>IFERROR(Daten!D6/Daten!G6,"- ")</f>
        <v>14.682415626948488</v>
      </c>
      <c r="E6" s="65">
        <f>IFERROR(Daten!D6/Daten!E6,"- ")</f>
        <v>19.658745247148289</v>
      </c>
      <c r="F6" s="65">
        <f>IFERROR(Daten!F6/Daten!E6,"- ")</f>
        <v>31.540264310652983</v>
      </c>
      <c r="G6" s="66">
        <f>IFERROR(Daten!F6/Daten!D6,"- ")</f>
        <v>1.604388475161111</v>
      </c>
      <c r="H6" s="64">
        <f>IFERROR(Daten!H6/Daten!K6,"- ")</f>
        <v>15.41127705149415</v>
      </c>
      <c r="I6" s="65">
        <f>IFERROR(Daten!H6/Daten!I6,"- ")</f>
        <v>21.707207207207208</v>
      </c>
      <c r="J6" s="65">
        <f>IFERROR(Daten!J6/Daten!I6,"- ")</f>
        <v>31.815315318918916</v>
      </c>
      <c r="K6" s="66">
        <f>IFERROR(Daten!J6/Daten!H6,"- ")</f>
        <v>1.4656567754305871</v>
      </c>
      <c r="L6" s="65">
        <f>IFERROR(Daten!L6/Daten!O6,"- ")</f>
        <v>14.814825270721681</v>
      </c>
      <c r="M6" s="65">
        <f>IFERROR(Daten!L6/Daten!M6,"- ")</f>
        <v>20.015698587127158</v>
      </c>
      <c r="N6" s="65">
        <f>IFERROR(Daten!N6/Daten!M6,"- ")</f>
        <v>31.588193136269179</v>
      </c>
      <c r="O6" s="65">
        <f>IFERROR(Daten!N6/Daten!L6,"- ")</f>
        <v>1.5781709041414484</v>
      </c>
    </row>
    <row r="7" spans="2:15" ht="15" customHeight="1" thickBot="1" x14ac:dyDescent="0.25">
      <c r="B7" s="96"/>
      <c r="C7" s="13" t="s">
        <v>13</v>
      </c>
      <c r="D7" s="61">
        <f>IFERROR(Daten!D7/Daten!G7,"- ")</f>
        <v>10.92417556038974</v>
      </c>
      <c r="E7" s="62">
        <f>IFERROR(Daten!D7/Daten!E7,"- ")</f>
        <v>20.892857142857142</v>
      </c>
      <c r="F7" s="62">
        <f>IFERROR(Daten!F7/Daten!E7,"- ")</f>
        <v>45.745577082593144</v>
      </c>
      <c r="G7" s="63">
        <f>IFERROR(Daten!F7/Daten!D7,"- ")</f>
        <v>2.1895318945514664</v>
      </c>
      <c r="H7" s="61">
        <f>IFERROR(Daten!H7/Daten!K7,"- ")</f>
        <v>12.149777363696584</v>
      </c>
      <c r="I7" s="62">
        <f>IFERROR(Daten!H7/Daten!I7,"- ")</f>
        <v>21.161172161172161</v>
      </c>
      <c r="J7" s="62">
        <f>IFERROR(Daten!J7/Daten!I7,"- ")</f>
        <v>41.705175901886449</v>
      </c>
      <c r="K7" s="63">
        <f>IFERROR(Daten!J7/Daten!H7,"- ")</f>
        <v>1.9708348660576422</v>
      </c>
      <c r="L7" s="62">
        <f>IFERROR(Daten!L7/Daten!O7,"- ")</f>
        <v>11.172179715142583</v>
      </c>
      <c r="M7" s="62">
        <f>IFERROR(Daten!L7/Daten!M7,"- ")</f>
        <v>20.951316839584997</v>
      </c>
      <c r="N7" s="62">
        <f>IFERROR(Daten!N7/Daten!M7,"- ")</f>
        <v>44.865266210819051</v>
      </c>
      <c r="O7" s="62">
        <f>IFERROR(Daten!N7/Daten!L7,"- ")</f>
        <v>2.1414055524210069</v>
      </c>
    </row>
    <row r="8" spans="2:15" ht="15" customHeight="1" thickBot="1" x14ac:dyDescent="0.25">
      <c r="B8" s="96"/>
      <c r="C8" s="13" t="s">
        <v>14</v>
      </c>
      <c r="D8" s="61">
        <f>IFERROR(Daten!D8/Daten!G8,"- ")</f>
        <v>16.521926236906076</v>
      </c>
      <c r="E8" s="62">
        <f>IFERROR(Daten!D8/Daten!E8,"- ")</f>
        <v>26.223809523809525</v>
      </c>
      <c r="F8" s="62">
        <f>IFERROR(Daten!F8/Daten!E8,"- ")</f>
        <v>37.032036240644004</v>
      </c>
      <c r="G8" s="63">
        <f>IFERROR(Daten!F8/Daten!D8,"- ")</f>
        <v>1.4121531887661596</v>
      </c>
      <c r="H8" s="61">
        <f>IFERROR(Daten!H8/Daten!K8,"- ")</f>
        <v>14.630797261268869</v>
      </c>
      <c r="I8" s="62">
        <f>IFERROR(Daten!H8/Daten!I8,"- ")</f>
        <v>24.304347826086957</v>
      </c>
      <c r="J8" s="62">
        <f>IFERROR(Daten!J8/Daten!I8,"- ")</f>
        <v>35.950289722206847</v>
      </c>
      <c r="K8" s="63">
        <f>IFERROR(Daten!J8/Daten!H8,"- ")</f>
        <v>1.479171133471838</v>
      </c>
      <c r="L8" s="62">
        <f>IFERROR(Daten!L8/Daten!O8,"- ")</f>
        <v>16.327443636987958</v>
      </c>
      <c r="M8" s="62">
        <f>IFERROR(Daten!L8/Daten!M8,"- ")</f>
        <v>26.034334763948497</v>
      </c>
      <c r="N8" s="62">
        <f>IFERROR(Daten!N8/Daten!M8,"- ")</f>
        <v>36.925254395476387</v>
      </c>
      <c r="O8" s="62">
        <f>IFERROR(Daten!N8/Daten!L8,"- ")</f>
        <v>1.4183290923419054</v>
      </c>
    </row>
    <row r="9" spans="2:15" ht="15" customHeight="1" thickBot="1" x14ac:dyDescent="0.25">
      <c r="B9" s="96"/>
      <c r="C9" s="13" t="s">
        <v>15</v>
      </c>
      <c r="D9" s="61">
        <f>IFERROR(Daten!D9/Daten!G9,"- ")</f>
        <v>11.644768969179644</v>
      </c>
      <c r="E9" s="62">
        <f>IFERROR(Daten!D9/Daten!E9,"- ")</f>
        <v>11.833333333333334</v>
      </c>
      <c r="F9" s="62">
        <f>IFERROR(Daten!F9/Daten!E9,"- ")</f>
        <v>24.343127080889975</v>
      </c>
      <c r="G9" s="63">
        <f>IFERROR(Daten!F9/Daten!D9,"- ")</f>
        <v>2.0571656688076034</v>
      </c>
      <c r="H9" s="61">
        <f>IFERROR(Daten!H9/Daten!K9,"- ")</f>
        <v>7.4478334471800665</v>
      </c>
      <c r="I9" s="62">
        <f>IFERROR(Daten!H9/Daten!I9,"- ")</f>
        <v>7.7142857142857144</v>
      </c>
      <c r="J9" s="62">
        <f>IFERROR(Daten!J9/Daten!I9,"- ")</f>
        <v>24.534883720930235</v>
      </c>
      <c r="K9" s="63">
        <f>IFERROR(Daten!J9/Daten!H9,"- ")</f>
        <v>3.1804478897502158</v>
      </c>
      <c r="L9" s="62">
        <f>IFERROR(Daten!L9/Daten!O9,"- ")</f>
        <v>10.291941496042208</v>
      </c>
      <c r="M9" s="62">
        <f>IFERROR(Daten!L9/Daten!M9,"- ")</f>
        <v>10.522727272727273</v>
      </c>
      <c r="N9" s="62">
        <f>IFERROR(Daten!N9/Daten!M9,"- ")</f>
        <v>24.40414055726642</v>
      </c>
      <c r="O9" s="62">
        <f>IFERROR(Daten!N9/Daten!L9,"- ")</f>
        <v>2.3191839838438932</v>
      </c>
    </row>
    <row r="10" spans="2:15" ht="15" customHeight="1" thickBot="1" x14ac:dyDescent="0.25">
      <c r="B10" s="96"/>
      <c r="C10" s="18" t="s">
        <v>16</v>
      </c>
      <c r="D10" s="64">
        <f>IFERROR(Daten!D10/Daten!G10,"- ")</f>
        <v>11.767656124327509</v>
      </c>
      <c r="E10" s="65">
        <f>IFERROR(Daten!D10/Daten!E10,"- ")</f>
        <v>21.587704918032788</v>
      </c>
      <c r="F10" s="65">
        <f>IFERROR(Daten!F10/Daten!E10,"- ")</f>
        <v>43.719415544182972</v>
      </c>
      <c r="G10" s="66">
        <f>IFERROR(Daten!F10/Daten!D10,"- ")</f>
        <v>2.0251997935946853</v>
      </c>
      <c r="H10" s="64">
        <f>IFERROR(Daten!H10/Daten!K10,"- ")</f>
        <v>12.200157505142514</v>
      </c>
      <c r="I10" s="65">
        <f>IFERROR(Daten!H10/Daten!I10,"- ")</f>
        <v>20.787096774193547</v>
      </c>
      <c r="J10" s="65">
        <f>IFERROR(Daten!J10/Daten!I10,"- ")</f>
        <v>40.502767925544454</v>
      </c>
      <c r="K10" s="66">
        <f>IFERROR(Daten!J10/Daten!H10,"- ")</f>
        <v>1.9484571782927964</v>
      </c>
      <c r="L10" s="65">
        <f>IFERROR(Daten!L10/Daten!O10,"- ")</f>
        <v>11.850237564344795</v>
      </c>
      <c r="M10" s="65">
        <f>IFERROR(Daten!L10/Daten!M10,"- ")</f>
        <v>21.425490196078432</v>
      </c>
      <c r="N10" s="65">
        <f>IFERROR(Daten!N10/Daten!M10,"- ")</f>
        <v>43.067676484197385</v>
      </c>
      <c r="O10" s="65">
        <f>IFERROR(Daten!N10/Daten!L10,"- ")</f>
        <v>2.0101139385870472</v>
      </c>
    </row>
    <row r="11" spans="2:15" ht="15" customHeight="1" thickBot="1" x14ac:dyDescent="0.25">
      <c r="B11" s="96"/>
      <c r="C11" s="13" t="s">
        <v>17</v>
      </c>
      <c r="D11" s="61">
        <f>IFERROR(Daten!D11/Daten!G11,"- ")</f>
        <v>13.015413557781223</v>
      </c>
      <c r="E11" s="67"/>
      <c r="F11" s="67"/>
      <c r="G11" s="63">
        <f>IFERROR(Daten!F11/Daten!D11,"- ")</f>
        <v>1.6801400574669723</v>
      </c>
      <c r="H11" s="61">
        <f>IFERROR(Daten!H11/Daten!K11,"- ")</f>
        <v>13.572449952335557</v>
      </c>
      <c r="I11" s="67"/>
      <c r="J11" s="67"/>
      <c r="K11" s="63">
        <f>IFERROR(Daten!J11/Daten!H11,"- ")</f>
        <v>1.5733099209833188</v>
      </c>
      <c r="L11" s="62">
        <f>IFERROR(Daten!L11/Daten!O11,"- ")</f>
        <v>13.146957689153485</v>
      </c>
      <c r="M11" s="67"/>
      <c r="N11" s="67"/>
      <c r="O11" s="62">
        <f>IFERROR(Daten!N11/Daten!L11,"- ")</f>
        <v>1.6540956384911842</v>
      </c>
    </row>
    <row r="12" spans="2:15" ht="15" customHeight="1" thickBot="1" x14ac:dyDescent="0.25">
      <c r="B12" s="96"/>
      <c r="C12" s="13" t="s">
        <v>18</v>
      </c>
      <c r="D12" s="61">
        <f>IFERROR(Daten!D12/Daten!G12,"- ")</f>
        <v>12.583046856083431</v>
      </c>
      <c r="E12" s="67"/>
      <c r="F12" s="67"/>
      <c r="G12" s="63">
        <f>IFERROR(Daten!F12/Daten!D12,"- ")</f>
        <v>1.7644357926990228</v>
      </c>
      <c r="H12" s="61">
        <f>IFERROR(Daten!H12/Daten!K12,"- ")</f>
        <v>13.075300834543553</v>
      </c>
      <c r="I12" s="67"/>
      <c r="J12" s="67"/>
      <c r="K12" s="63">
        <f>IFERROR(Daten!J12/Daten!H12,"- ")</f>
        <v>1.5457506985728151</v>
      </c>
      <c r="L12" s="62">
        <f>IFERROR(Daten!L12/Daten!O12,"- ")</f>
        <v>12.653146785287525</v>
      </c>
      <c r="M12" s="67"/>
      <c r="N12" s="67"/>
      <c r="O12" s="62">
        <f>IFERROR(Daten!N12/Daten!L12,"- ")</f>
        <v>1.7322547086135609</v>
      </c>
    </row>
    <row r="13" spans="2:15" ht="15" customHeight="1" thickBot="1" x14ac:dyDescent="0.25">
      <c r="B13" s="96"/>
      <c r="C13" s="18" t="s">
        <v>19</v>
      </c>
      <c r="D13" s="64">
        <f>IFERROR(Daten!D13/Daten!G13,"- ")</f>
        <v>12.820451377636207</v>
      </c>
      <c r="E13" s="68"/>
      <c r="F13" s="68"/>
      <c r="G13" s="66">
        <f>IFERROR(Daten!F13/Daten!D13,"- ")</f>
        <v>1.7174467058301628</v>
      </c>
      <c r="H13" s="64">
        <f>IFERROR(Daten!H13/Daten!K13,"- ")</f>
        <v>13.420281906359685</v>
      </c>
      <c r="I13" s="68"/>
      <c r="J13" s="68"/>
      <c r="K13" s="66">
        <f>IFERROR(Daten!J13/Daten!H13,"- ")</f>
        <v>1.5650913974795087</v>
      </c>
      <c r="L13" s="65">
        <f>IFERROR(Daten!L13/Daten!O13,"- ")</f>
        <v>12.938346709043072</v>
      </c>
      <c r="M13" s="68"/>
      <c r="N13" s="68"/>
      <c r="O13" s="65">
        <f>IFERROR(Daten!N13/Daten!L13,"- ")</f>
        <v>1.6863862026957437</v>
      </c>
    </row>
    <row r="14" spans="2:15" ht="15" customHeight="1" thickBot="1" x14ac:dyDescent="0.25">
      <c r="B14" s="96"/>
      <c r="C14" s="33" t="s">
        <v>20</v>
      </c>
      <c r="D14" s="69">
        <f>IFERROR(Daten!D14/Daten!G14,"- ")</f>
        <v>2.71261682361826</v>
      </c>
      <c r="E14" s="70">
        <f>IFERROR(Daten!D14/Daten!E14,"- ")</f>
        <v>4.6486486486486482</v>
      </c>
      <c r="F14" s="70">
        <f>IFERROR(Daten!F14/Daten!E14,"- ")</f>
        <v>36.405405385135133</v>
      </c>
      <c r="G14" s="71">
        <f>IFERROR(Daten!F14/Daten!D14,"- ")</f>
        <v>7.8313953444767437</v>
      </c>
      <c r="H14" s="69" t="str">
        <f>IFERROR(Daten!H14/Daten!K14,"- ")</f>
        <v xml:space="preserve">- </v>
      </c>
      <c r="I14" s="70" t="str">
        <f>IFERROR(Daten!H14/Daten!I14,"- ")</f>
        <v xml:space="preserve">- </v>
      </c>
      <c r="J14" s="70" t="str">
        <f>IFERROR(Daten!J14/Daten!I14,"- ")</f>
        <v xml:space="preserve">- </v>
      </c>
      <c r="K14" s="71" t="str">
        <f>IFERROR(Daten!J14/Daten!H14,"- ")</f>
        <v xml:space="preserve">- </v>
      </c>
      <c r="L14" s="70">
        <f>IFERROR(Daten!L14/Daten!O14,"- ")</f>
        <v>2.71261682361826</v>
      </c>
      <c r="M14" s="70">
        <f>IFERROR(Daten!L14/Daten!M14,"- ")</f>
        <v>4.6486486486486482</v>
      </c>
      <c r="N14" s="70">
        <f>IFERROR(Daten!N14/Daten!M14,"- ")</f>
        <v>36.405405385135133</v>
      </c>
      <c r="O14" s="70">
        <f>IFERROR(Daten!N14/Daten!L14,"- ")</f>
        <v>7.8313953444767437</v>
      </c>
    </row>
    <row r="15" spans="2:15" ht="15" customHeight="1" thickBot="1" x14ac:dyDescent="0.25">
      <c r="B15" s="96"/>
      <c r="C15" s="33" t="s">
        <v>21</v>
      </c>
      <c r="D15" s="72"/>
      <c r="E15" s="73"/>
      <c r="F15" s="73"/>
      <c r="G15" s="74"/>
      <c r="H15" s="72"/>
      <c r="I15" s="73"/>
      <c r="J15" s="73"/>
      <c r="K15" s="74"/>
      <c r="L15" s="73"/>
      <c r="M15" s="73"/>
      <c r="N15" s="73"/>
      <c r="O15" s="73"/>
    </row>
    <row r="16" spans="2:15" ht="15" customHeight="1" thickBot="1" x14ac:dyDescent="0.25">
      <c r="B16" s="96"/>
      <c r="C16" s="33" t="s">
        <v>22</v>
      </c>
      <c r="D16" s="69">
        <f>IFERROR(Daten!D16/Daten!G16,"- ")</f>
        <v>13.227623337334137</v>
      </c>
      <c r="E16" s="73"/>
      <c r="F16" s="73"/>
      <c r="G16" s="71">
        <f>IFERROR(Daten!F16/Daten!D16,"- ")</f>
        <v>1.5847860535974643</v>
      </c>
      <c r="H16" s="69">
        <f>IFERROR(Daten!H16/Daten!K16,"- ")</f>
        <v>8.2452715891498958</v>
      </c>
      <c r="I16" s="73"/>
      <c r="J16" s="73"/>
      <c r="K16" s="71">
        <f>IFERROR(Daten!J16/Daten!H16,"- ")</f>
        <v>2.3642857142857143</v>
      </c>
      <c r="L16" s="70">
        <f>IFERROR(Daten!L16/Daten!O16,"- ")</f>
        <v>12.474881801063219</v>
      </c>
      <c r="M16" s="73"/>
      <c r="N16" s="73"/>
      <c r="O16" s="70">
        <f>IFERROR(Daten!N16/Daten!L16,"- ")</f>
        <v>1.6626248214265336</v>
      </c>
    </row>
    <row r="17" spans="2:15" ht="15" customHeight="1" thickBot="1" x14ac:dyDescent="0.25">
      <c r="B17" s="96"/>
      <c r="C17" s="18" t="s">
        <v>23</v>
      </c>
      <c r="D17" s="64">
        <f>IFERROR(Daten!D17/Daten!G17,"- ")</f>
        <v>12.589665168421194</v>
      </c>
      <c r="E17" s="68"/>
      <c r="F17" s="68"/>
      <c r="G17" s="66">
        <f>IFERROR(Daten!F17/Daten!D17,"- ")</f>
        <v>1.8607649820283398</v>
      </c>
      <c r="H17" s="64">
        <f>IFERROR(Daten!H17/Daten!K17,"- ")</f>
        <v>13.352446507813891</v>
      </c>
      <c r="I17" s="68"/>
      <c r="J17" s="68"/>
      <c r="K17" s="66">
        <f>IFERROR(Daten!J17/Daten!H17,"- ")</f>
        <v>1.7231013735588161</v>
      </c>
      <c r="L17" s="65">
        <f>IFERROR(Daten!L17/Daten!O17,"- ")</f>
        <v>12.729687312279225</v>
      </c>
      <c r="M17" s="68" t="str">
        <f>IFERROR(Daten!L17/Daten!M17,"- ")</f>
        <v xml:space="preserve">- </v>
      </c>
      <c r="N17" s="68" t="str">
        <f>IFERROR(Daten!N17/Daten!M17,"- ")</f>
        <v xml:space="preserve">- </v>
      </c>
      <c r="O17" s="65">
        <f>IFERROR(Daten!N17/Daten!L17,"- ")</f>
        <v>1.8342580830533348</v>
      </c>
    </row>
    <row r="18" spans="2:15" ht="15" customHeight="1" thickBot="1" x14ac:dyDescent="0.25">
      <c r="B18" s="96"/>
      <c r="C18" s="44" t="s">
        <v>24</v>
      </c>
      <c r="D18" s="61">
        <f>IFERROR(Daten!D18/Daten!G18,"- ")</f>
        <v>20.107166316116061</v>
      </c>
      <c r="E18" s="62">
        <f>IFERROR(Daten!D18/Daten!E18,"- ")</f>
        <v>14.5</v>
      </c>
      <c r="F18" s="62">
        <f>IFERROR(Daten!F18/Daten!E18,"- ")</f>
        <v>12.319953051643195</v>
      </c>
      <c r="G18" s="63">
        <f>IFERROR(Daten!F18/Daten!D18,"- ")</f>
        <v>0.84965193459608235</v>
      </c>
      <c r="H18" s="61" t="str">
        <f>IFERROR(Daten!H18/Daten!K18,"- ")</f>
        <v xml:space="preserve">- </v>
      </c>
      <c r="I18" s="62" t="str">
        <f>IFERROR(Daten!H18/Daten!I18,"- ")</f>
        <v xml:space="preserve">- </v>
      </c>
      <c r="J18" s="62" t="str">
        <f>IFERROR(Daten!J18/Daten!I18,"- ")</f>
        <v xml:space="preserve">- </v>
      </c>
      <c r="K18" s="63" t="str">
        <f>IFERROR(Daten!J18/Daten!H18,"- ")</f>
        <v xml:space="preserve">- </v>
      </c>
      <c r="L18" s="62">
        <f>IFERROR(Daten!L18/Daten!O18,"- ")</f>
        <v>20.107166316116061</v>
      </c>
      <c r="M18" s="62">
        <f>IFERROR(Daten!L18/Daten!M18,"- ")</f>
        <v>14.5</v>
      </c>
      <c r="N18" s="62">
        <f>IFERROR(Daten!N18/Daten!M18,"- ")</f>
        <v>12.319953051643195</v>
      </c>
      <c r="O18" s="62">
        <f>IFERROR(Daten!N18/Daten!L18,"- ")</f>
        <v>0.84965193459608235</v>
      </c>
    </row>
    <row r="19" spans="2:15" ht="15" customHeight="1" thickBot="1" x14ac:dyDescent="0.25">
      <c r="B19" s="96"/>
      <c r="C19" s="44" t="s">
        <v>25</v>
      </c>
      <c r="D19" s="61">
        <f>IFERROR(Daten!D19/Daten!G19,"- ")</f>
        <v>10.059447515842244</v>
      </c>
      <c r="E19" s="62">
        <f>IFERROR(Daten!D19/Daten!E19,"- ")</f>
        <v>15.839285714285714</v>
      </c>
      <c r="F19" s="62">
        <f>IFERROR(Daten!F19/Daten!E19,"- ")</f>
        <v>35.512559628827518</v>
      </c>
      <c r="G19" s="63">
        <f>IFERROR(Daten!F19/Daten!D19,"- ")</f>
        <v>2.2420556248188737</v>
      </c>
      <c r="H19" s="61">
        <f>IFERROR(Daten!H19/Daten!K19,"- ")</f>
        <v>10.969299928822206</v>
      </c>
      <c r="I19" s="62">
        <f>IFERROR(Daten!H19/Daten!I19,"- ")</f>
        <v>18.535714285714285</v>
      </c>
      <c r="J19" s="62">
        <f>IFERROR(Daten!J19/Daten!I19,"- ")</f>
        <v>37.155438616845323</v>
      </c>
      <c r="K19" s="63">
        <f>IFERROR(Daten!J19/Daten!H19,"- ")</f>
        <v>2.0045323338567802</v>
      </c>
      <c r="L19" s="62">
        <f>IFERROR(Daten!L19/Daten!O19,"- ")</f>
        <v>10.251916341506741</v>
      </c>
      <c r="M19" s="62">
        <f>IFERROR(Daten!L19/Daten!M19,"- ")</f>
        <v>16.37857142857143</v>
      </c>
      <c r="N19" s="62">
        <f>IFERROR(Daten!N19/Daten!M19,"- ")</f>
        <v>35.841135426431073</v>
      </c>
      <c r="O19" s="62">
        <f>IFERROR(Daten!N19/Daten!L19,"- ")</f>
        <v>2.1882943566072179</v>
      </c>
    </row>
    <row r="20" spans="2:15" ht="15" customHeight="1" thickBot="1" x14ac:dyDescent="0.25">
      <c r="B20" s="96"/>
      <c r="C20" s="44" t="s">
        <v>26</v>
      </c>
      <c r="D20" s="61">
        <f>IFERROR(Daten!D20/Daten!G20,"- ")</f>
        <v>5.6318779203206661</v>
      </c>
      <c r="E20" s="62">
        <f>IFERROR(Daten!D20/Daten!E20,"- ")</f>
        <v>11.666666666666666</v>
      </c>
      <c r="F20" s="62">
        <f>IFERROR(Daten!F20/Daten!E20,"- ")</f>
        <v>50.094802320215898</v>
      </c>
      <c r="G20" s="63">
        <f>IFERROR(Daten!F20/Daten!D20,"- ")</f>
        <v>4.2938401988756478</v>
      </c>
      <c r="H20" s="61">
        <f>IFERROR(Daten!H20/Daten!K20,"- ")</f>
        <v>24.044763228923365</v>
      </c>
      <c r="I20" s="62" t="str">
        <f>IFERROR(Daten!H20/Daten!I20,"- ")</f>
        <v xml:space="preserve">- </v>
      </c>
      <c r="J20" s="62" t="str">
        <f>IFERROR(Daten!J20/Daten!I20,"- ")</f>
        <v xml:space="preserve">- </v>
      </c>
      <c r="K20" s="63">
        <f>IFERROR(Daten!J20/Daten!H20,"- ")</f>
        <v>0.86597353497164464</v>
      </c>
      <c r="L20" s="62">
        <f>IFERROR(Daten!L20/Daten!O20,"- ")</f>
        <v>5.754280298380289</v>
      </c>
      <c r="M20" s="62">
        <f>IFERROR(Daten!L20/Daten!M20,"- ")</f>
        <v>12</v>
      </c>
      <c r="N20" s="62">
        <f>IFERROR(Daten!N20/Daten!M20,"- ")</f>
        <v>50.383460165206451</v>
      </c>
      <c r="O20" s="62">
        <f>IFERROR(Daten!N20/Daten!L20,"- ")</f>
        <v>4.1986216804338703</v>
      </c>
    </row>
    <row r="21" spans="2:15" ht="15" customHeight="1" thickBot="1" x14ac:dyDescent="0.25">
      <c r="B21" s="96"/>
      <c r="C21" s="44" t="s">
        <v>27</v>
      </c>
      <c r="D21" s="61">
        <f>IFERROR(Daten!D21/Daten!G21,"- ")</f>
        <v>21.954764911479675</v>
      </c>
      <c r="E21" s="62">
        <f>IFERROR(Daten!D21/Daten!E21,"- ")</f>
        <v>15.5625</v>
      </c>
      <c r="F21" s="62">
        <f>IFERROR(Daten!F21/Daten!E21,"- ")</f>
        <v>12.918302764516291</v>
      </c>
      <c r="G21" s="63">
        <f>IFERROR(Daten!F21/Daten!D21,"- ")</f>
        <v>0.83009174390466123</v>
      </c>
      <c r="H21" s="61">
        <f>IFERROR(Daten!H21/Daten!K21,"- ")</f>
        <v>16.679098705590711</v>
      </c>
      <c r="I21" s="62">
        <f>IFERROR(Daten!H21/Daten!I21,"- ")</f>
        <v>13.916666666666666</v>
      </c>
      <c r="J21" s="62">
        <f>IFERROR(Daten!J21/Daten!I21,"- ")</f>
        <v>15.599282017365958</v>
      </c>
      <c r="K21" s="63">
        <f>IFERROR(Daten!J21/Daten!H21,"- ")</f>
        <v>1.1209064922658174</v>
      </c>
      <c r="L21" s="62">
        <f>IFERROR(Daten!L21/Daten!O21,"- ")</f>
        <v>20.339168944103807</v>
      </c>
      <c r="M21" s="62">
        <f>IFERROR(Daten!L21/Daten!M21,"- ")</f>
        <v>15.113636363636363</v>
      </c>
      <c r="N21" s="62">
        <f>IFERROR(Daten!N21/Daten!M21,"- ")</f>
        <v>13.649478924384381</v>
      </c>
      <c r="O21" s="62">
        <f>IFERROR(Daten!N21/Daten!L21,"- ")</f>
        <v>0.90312341755325232</v>
      </c>
    </row>
    <row r="22" spans="2:15" ht="15" customHeight="1" thickBot="1" x14ac:dyDescent="0.25">
      <c r="B22" s="96"/>
      <c r="C22" s="44" t="s">
        <v>28</v>
      </c>
      <c r="D22" s="61">
        <f>IFERROR(Daten!D22/Daten!G22,"- ")</f>
        <v>9.8715605136900439</v>
      </c>
      <c r="E22" s="62">
        <f>IFERROR(Daten!D22/Daten!E22,"- ")</f>
        <v>12.061946902654867</v>
      </c>
      <c r="F22" s="62">
        <f>IFERROR(Daten!F22/Daten!E22,"- ")</f>
        <v>27.196298749977867</v>
      </c>
      <c r="G22" s="63">
        <f>IFERROR(Daten!F22/Daten!D22,"- ")</f>
        <v>2.2547188251999257</v>
      </c>
      <c r="H22" s="61">
        <f>IFERROR(Daten!H22/Daten!K22,"- ")</f>
        <v>7.2112019990740608</v>
      </c>
      <c r="I22" s="62">
        <f>IFERROR(Daten!H22/Daten!I22,"- ")</f>
        <v>10.678571428571429</v>
      </c>
      <c r="J22" s="62">
        <f>IFERROR(Daten!J22/Daten!I22,"- ")</f>
        <v>33.486420757824341</v>
      </c>
      <c r="K22" s="63">
        <f>IFERROR(Daten!J22/Daten!H22,"- ")</f>
        <v>3.1358521111006068</v>
      </c>
      <c r="L22" s="62">
        <f>IFERROR(Daten!L22/Daten!O22,"- ")</f>
        <v>9.2571614930241513</v>
      </c>
      <c r="M22" s="62">
        <f>IFERROR(Daten!L22/Daten!M22,"- ")</f>
        <v>11.787234042553191</v>
      </c>
      <c r="N22" s="62">
        <f>IFERROR(Daten!N22/Daten!M22,"- ")</f>
        <v>28.44540099267078</v>
      </c>
      <c r="O22" s="62">
        <f>IFERROR(Daten!N22/Daten!L22,"- ")</f>
        <v>2.4132379903529362</v>
      </c>
    </row>
    <row r="23" spans="2:15" ht="15" customHeight="1" thickBot="1" x14ac:dyDescent="0.25">
      <c r="B23" s="96"/>
      <c r="C23" s="44" t="s">
        <v>29</v>
      </c>
      <c r="D23" s="61">
        <f>IFERROR(Daten!D23/Daten!G23,"- ")</f>
        <v>10.243236989828077</v>
      </c>
      <c r="E23" s="62">
        <f>IFERROR(Daten!D23/Daten!E23,"- ")</f>
        <v>19.243243243243242</v>
      </c>
      <c r="F23" s="62">
        <f>IFERROR(Daten!F23/Daten!E23,"- ")</f>
        <v>42.445293690870834</v>
      </c>
      <c r="G23" s="63">
        <f>IFERROR(Daten!F23/Daten!D23,"- ")</f>
        <v>2.2057245316885128</v>
      </c>
      <c r="H23" s="61">
        <f>IFERROR(Daten!H23/Daten!K23,"- ")</f>
        <v>9.7962229897860826</v>
      </c>
      <c r="I23" s="62">
        <f>IFERROR(Daten!H23/Daten!I23,"- ")</f>
        <v>17.083333333333332</v>
      </c>
      <c r="J23" s="62">
        <f>IFERROR(Daten!J23/Daten!I23,"- ")</f>
        <v>39.397088209976701</v>
      </c>
      <c r="K23" s="63">
        <f>IFERROR(Daten!J23/Daten!H23,"- ")</f>
        <v>2.3061710171693677</v>
      </c>
      <c r="L23" s="62">
        <f>IFERROR(Daten!L23/Daten!O23,"- ")</f>
        <v>10.139799881271065</v>
      </c>
      <c r="M23" s="62">
        <f>IFERROR(Daten!L23/Daten!M23,"- ")</f>
        <v>18.714285714285715</v>
      </c>
      <c r="N23" s="62">
        <f>IFERROR(Daten!N23/Daten!M23,"- ")</f>
        <v>41.698794389427377</v>
      </c>
      <c r="O23" s="62">
        <f>IFERROR(Daten!N23/Daten!L23,"- ")</f>
        <v>2.2281798528701651</v>
      </c>
    </row>
    <row r="24" spans="2:15" ht="15" customHeight="1" thickBot="1" x14ac:dyDescent="0.25">
      <c r="B24" s="96"/>
      <c r="C24" s="44" t="s">
        <v>30</v>
      </c>
      <c r="D24" s="61">
        <f>IFERROR(Daten!D24/Daten!G24,"- ")</f>
        <v>18.324134821723135</v>
      </c>
      <c r="E24" s="62">
        <f>IFERROR(Daten!D24/Daten!E24,"- ")</f>
        <v>19.285714285714285</v>
      </c>
      <c r="F24" s="62">
        <f>IFERROR(Daten!F24/Daten!E24,"- ")</f>
        <v>19.996326103386398</v>
      </c>
      <c r="G24" s="63">
        <f>IFERROR(Daten!F24/Daten!D24,"- ")</f>
        <v>1.0368465386941095</v>
      </c>
      <c r="H24" s="61">
        <f>IFERROR(Daten!H24/Daten!K24,"- ")</f>
        <v>26.638338646831254</v>
      </c>
      <c r="I24" s="62">
        <f>IFERROR(Daten!H24/Daten!I24,"- ")</f>
        <v>15.5</v>
      </c>
      <c r="J24" s="62">
        <f>IFERROR(Daten!J24/Daten!I24,"- ")</f>
        <v>9.6982463960728982</v>
      </c>
      <c r="K24" s="63">
        <f>IFERROR(Daten!J24/Daten!H24,"- ")</f>
        <v>0.6256933158756709</v>
      </c>
      <c r="L24" s="62">
        <f>IFERROR(Daten!L24/Daten!O24,"- ")</f>
        <v>20.320160523756361</v>
      </c>
      <c r="M24" s="62">
        <f>IFERROR(Daten!L24/Daten!M24,"- ")</f>
        <v>17.90909090909091</v>
      </c>
      <c r="N24" s="62">
        <f>IFERROR(Daten!N24/Daten!M24,"- ")</f>
        <v>16.251569846181489</v>
      </c>
      <c r="O24" s="62">
        <f>IFERROR(Daten!N24/Daten!L24,"- ")</f>
        <v>0.90744806247713894</v>
      </c>
    </row>
    <row r="25" spans="2:15" ht="15" customHeight="1" thickBot="1" x14ac:dyDescent="0.25">
      <c r="B25" s="96"/>
      <c r="C25" s="44" t="s">
        <v>31</v>
      </c>
      <c r="D25" s="61">
        <f>IFERROR(Daten!D25/Daten!G25,"- ")</f>
        <v>12.877809771109156</v>
      </c>
      <c r="E25" s="62">
        <f>IFERROR(Daten!D25/Daten!E25,"- ")</f>
        <v>19.70967741935484</v>
      </c>
      <c r="F25" s="62">
        <f>IFERROR(Daten!F25/Daten!E25,"- ")</f>
        <v>33.504668375661325</v>
      </c>
      <c r="G25" s="63">
        <f>IFERROR(Daten!F25/Daten!D25,"- ")</f>
        <v>1.699909524788054</v>
      </c>
      <c r="H25" s="61">
        <f>IFERROR(Daten!H25/Daten!K25,"- ")</f>
        <v>14.399187598676797</v>
      </c>
      <c r="I25" s="62">
        <f>IFERROR(Daten!H25/Daten!I25,"- ")</f>
        <v>14.2</v>
      </c>
      <c r="J25" s="62">
        <f>IFERROR(Daten!J25/Daten!I25,"- ")</f>
        <v>21.478283921583348</v>
      </c>
      <c r="K25" s="63">
        <f>IFERROR(Daten!J25/Daten!H25,"- ")</f>
        <v>1.5125552057453062</v>
      </c>
      <c r="L25" s="62">
        <f>IFERROR(Daten!L25/Daten!O25,"- ")</f>
        <v>13.139613022456071</v>
      </c>
      <c r="M25" s="62">
        <f>IFERROR(Daten!L25/Daten!M25,"- ")</f>
        <v>18.365853658536587</v>
      </c>
      <c r="N25" s="62">
        <f>IFERROR(Daten!N25/Daten!M25,"- ")</f>
        <v>30.571403874666697</v>
      </c>
      <c r="O25" s="62">
        <f>IFERROR(Daten!N25/Daten!L25,"- ")</f>
        <v>1.664578431422755</v>
      </c>
    </row>
    <row r="26" spans="2:15" ht="15" customHeight="1" thickBot="1" x14ac:dyDescent="0.25">
      <c r="B26" s="96"/>
      <c r="C26" s="44" t="s">
        <v>32</v>
      </c>
      <c r="D26" s="61">
        <f>IFERROR(Daten!D26/Daten!G26,"- ")</f>
        <v>10.357714849727783</v>
      </c>
      <c r="E26" s="62">
        <f>IFERROR(Daten!D26/Daten!E26,"- ")</f>
        <v>11.5</v>
      </c>
      <c r="F26" s="62">
        <f>IFERROR(Daten!F26/Daten!E26,"- ")</f>
        <v>21.821772931999767</v>
      </c>
      <c r="G26" s="63">
        <f>IFERROR(Daten!F26/Daten!D26,"- ")</f>
        <v>1.897545472347806</v>
      </c>
      <c r="H26" s="61">
        <f>IFERROR(Daten!H26/Daten!K26,"- ")</f>
        <v>9.8864724975129779</v>
      </c>
      <c r="I26" s="62">
        <f>IFERROR(Daten!H26/Daten!I26,"- ")</f>
        <v>9</v>
      </c>
      <c r="J26" s="62">
        <f>IFERROR(Daten!J26/Daten!I26,"- ")</f>
        <v>19.516739446870449</v>
      </c>
      <c r="K26" s="63">
        <f>IFERROR(Daten!J26/Daten!H26,"- ")</f>
        <v>2.1685266052078278</v>
      </c>
      <c r="L26" s="62">
        <f>IFERROR(Daten!L26/Daten!O26,"- ")</f>
        <v>10.264684643512654</v>
      </c>
      <c r="M26" s="62">
        <f>IFERROR(Daten!L26/Daten!M26,"- ")</f>
        <v>10.923076923076923</v>
      </c>
      <c r="N26" s="62">
        <f>IFERROR(Daten!N26/Daten!M26,"- ")</f>
        <v>21.289842127739156</v>
      </c>
      <c r="O26" s="62">
        <f>IFERROR(Daten!N26/Daten!L26,"- ")</f>
        <v>1.9490700539479509</v>
      </c>
    </row>
    <row r="27" spans="2:15" ht="15" customHeight="1" thickBot="1" x14ac:dyDescent="0.25">
      <c r="B27" s="96"/>
      <c r="C27" s="44" t="s">
        <v>33</v>
      </c>
      <c r="D27" s="61">
        <f>IFERROR(Daten!D27/Daten!G27,"- ")</f>
        <v>11.385724442957613</v>
      </c>
      <c r="E27" s="62">
        <f>IFERROR(Daten!D27/Daten!E27,"- ")</f>
        <v>20.266666666666666</v>
      </c>
      <c r="F27" s="62">
        <f>IFERROR(Daten!F27/Daten!E27,"- ")</f>
        <v>35.421700553151979</v>
      </c>
      <c r="G27" s="63">
        <f>IFERROR(Daten!F27/Daten!D27,"- ")</f>
        <v>1.7477812772936834</v>
      </c>
      <c r="H27" s="61">
        <f>IFERROR(Daten!H27/Daten!K27,"- ")</f>
        <v>11.667528056343228</v>
      </c>
      <c r="I27" s="62">
        <f>IFERROR(Daten!H27/Daten!I27,"- ")</f>
        <v>21</v>
      </c>
      <c r="J27" s="62">
        <f>IFERROR(Daten!J27/Daten!I27,"- ")</f>
        <v>37.427947626824718</v>
      </c>
      <c r="K27" s="63">
        <f>IFERROR(Daten!J27/Daten!H27,"- ")</f>
        <v>1.7822832203249865</v>
      </c>
      <c r="L27" s="62">
        <f>IFERROR(Daten!L27/Daten!O27,"- ")</f>
        <v>11.47606892752731</v>
      </c>
      <c r="M27" s="62">
        <f>IFERROR(Daten!L27/Daten!M27,"- ")</f>
        <v>20.5</v>
      </c>
      <c r="N27" s="62">
        <f>IFERROR(Daten!N27/Daten!M27,"- ")</f>
        <v>36.060051894775121</v>
      </c>
      <c r="O27" s="62">
        <f>IFERROR(Daten!N27/Daten!L27,"- ")</f>
        <v>1.7590269216963474</v>
      </c>
    </row>
    <row r="28" spans="2:15" ht="15" customHeight="1" thickBot="1" x14ac:dyDescent="0.25">
      <c r="B28" s="96"/>
      <c r="C28" s="44" t="s">
        <v>34</v>
      </c>
      <c r="D28" s="61">
        <f>IFERROR(Daten!D28/Daten!G28,"- ")</f>
        <v>31.791822292847179</v>
      </c>
      <c r="E28" s="62">
        <f>IFERROR(Daten!D28/Daten!E28,"- ")</f>
        <v>19.142857142857142</v>
      </c>
      <c r="F28" s="62">
        <f>IFERROR(Daten!F28/Daten!E28,"- ")</f>
        <v>12.222454769487829</v>
      </c>
      <c r="G28" s="63">
        <f>IFERROR(Daten!F28/Daten!D28,"- ")</f>
        <v>0.63848644318220005</v>
      </c>
      <c r="H28" s="61">
        <f>IFERROR(Daten!H28/Daten!K28,"- ")</f>
        <v>24.932106423211128</v>
      </c>
      <c r="I28" s="62">
        <f>IFERROR(Daten!H28/Daten!I28,"- ")</f>
        <v>16.125</v>
      </c>
      <c r="J28" s="62">
        <f>IFERROR(Daten!J28/Daten!I28,"- ")</f>
        <v>13.263518103982468</v>
      </c>
      <c r="K28" s="63">
        <f>IFERROR(Daten!J28/Daten!H28,"- ")</f>
        <v>0.82254375838650962</v>
      </c>
      <c r="L28" s="62">
        <f>IFERROR(Daten!L28/Daten!O28,"- ")</f>
        <v>30.085810363618396</v>
      </c>
      <c r="M28" s="62">
        <f>IFERROR(Daten!L28/Daten!M28,"- ")</f>
        <v>18.431901840490799</v>
      </c>
      <c r="N28" s="62">
        <f>IFERROR(Daten!N28/Daten!M28,"- ")</f>
        <v>12.467711407798223</v>
      </c>
      <c r="O28" s="62">
        <f>IFERROR(Daten!N28/Daten!L28,"- ")</f>
        <v>0.67642023680971586</v>
      </c>
    </row>
    <row r="29" spans="2:15" ht="15" customHeight="1" thickBot="1" x14ac:dyDescent="0.25">
      <c r="B29" s="96"/>
      <c r="C29" s="18" t="s">
        <v>35</v>
      </c>
      <c r="D29" s="64">
        <f>IFERROR(Daten!D29/Daten!G29,"- ")</f>
        <v>19.843124416802986</v>
      </c>
      <c r="E29" s="65">
        <f>IFERROR(Daten!D29/Daten!E29,"- ")</f>
        <v>17.768527918781725</v>
      </c>
      <c r="F29" s="65">
        <f>IFERROR(Daten!F29/Daten!E29,"- ")</f>
        <v>19.037691235171835</v>
      </c>
      <c r="G29" s="66">
        <f>IFERROR(Daten!F29/Daten!D29,"- ")</f>
        <v>1.0714276006538828</v>
      </c>
      <c r="H29" s="64">
        <f>IFERROR(Daten!H29/Daten!K29,"- ")</f>
        <v>17.185223526758868</v>
      </c>
      <c r="I29" s="65">
        <f>IFERROR(Daten!H29/Daten!I29,"- ")</f>
        <v>15.760135135135135</v>
      </c>
      <c r="J29" s="65">
        <f>IFERROR(Daten!J29/Daten!I29,"- ")</f>
        <v>19.457809565023574</v>
      </c>
      <c r="K29" s="66">
        <f>IFERROR(Daten!J29/Daten!H29,"- ")</f>
        <v>1.2346220002673052</v>
      </c>
      <c r="L29" s="65">
        <f>IFERROR(Daten!L29/Daten!O29,"- ")</f>
        <v>19.217623424447034</v>
      </c>
      <c r="M29" s="65">
        <f>IFERROR(Daten!L29/Daten!M29,"- ")</f>
        <v>17.304449648711945</v>
      </c>
      <c r="N29" s="65">
        <f>IFERROR(Daten!N29/Daten!M29,"- ")</f>
        <v>19.134767757916656</v>
      </c>
      <c r="O29" s="65">
        <f>IFERROR(Daten!N29/Daten!L29,"- ")</f>
        <v>1.1057715296563015</v>
      </c>
    </row>
    <row r="30" spans="2:15" x14ac:dyDescent="0.2">
      <c r="B30" s="101"/>
      <c r="C30" s="18" t="s">
        <v>36</v>
      </c>
      <c r="D30" s="64">
        <f>IFERROR(Daten!D30/Daten!G30,"- ")</f>
        <v>13.820570851223648</v>
      </c>
      <c r="E30" s="68"/>
      <c r="F30" s="68"/>
      <c r="G30" s="66">
        <f>IFERROR(Daten!F30/Daten!D30,"- ")</f>
        <v>1.6684441427369869</v>
      </c>
      <c r="H30" s="64">
        <f>IFERROR(Daten!H30/Daten!K30,"- ")</f>
        <v>14.190306065437312</v>
      </c>
      <c r="I30" s="68"/>
      <c r="J30" s="68"/>
      <c r="K30" s="66">
        <f>IFERROR(Daten!J30/Daten!H30,"- ")</f>
        <v>1.5937808879788322</v>
      </c>
      <c r="L30" s="65">
        <f>IFERROR(Daten!L30/Daten!O30,"- ")</f>
        <v>13.891871023861325</v>
      </c>
      <c r="M30" s="68"/>
      <c r="N30" s="68"/>
      <c r="O30" s="65">
        <f>IFERROR(Daten!N30/Daten!L30,"- ")</f>
        <v>1.6537366817839447</v>
      </c>
    </row>
    <row r="31" spans="2:15" ht="15" customHeight="1" thickBot="1" x14ac:dyDescent="0.25">
      <c r="B31" s="102" t="s">
        <v>37</v>
      </c>
      <c r="C31" s="54" t="s">
        <v>11</v>
      </c>
      <c r="D31" s="75">
        <f>IFERROR(Daten!D31/Daten!G31,"- ")</f>
        <v>18.398648648648649</v>
      </c>
      <c r="E31" s="76">
        <f>IFERROR(Daten!D31/Daten!E31,"- ")</f>
        <v>22.882352941176471</v>
      </c>
      <c r="F31" s="76">
        <f>IFERROR(Daten!F31/Daten!E31,"- ")</f>
        <v>33.96078431372549</v>
      </c>
      <c r="G31" s="77">
        <f>IFERROR(Daten!F31/Daten!D31,"- ")</f>
        <v>1.4841473864610111</v>
      </c>
      <c r="H31" s="75">
        <f>IFERROR(Daten!H31/Daten!K31,"- ")</f>
        <v>13.179687500000004</v>
      </c>
      <c r="I31" s="76">
        <f>IFERROR(Daten!H31/Daten!I31,"- ")</f>
        <v>21.90909090909091</v>
      </c>
      <c r="J31" s="76">
        <f>IFERROR(Daten!J31/Daten!I31,"- ")</f>
        <v>39.636363636363633</v>
      </c>
      <c r="K31" s="77">
        <f>IFERROR(Daten!J31/Daten!H31,"- ")</f>
        <v>1.8091286307053942</v>
      </c>
      <c r="L31" s="76">
        <f>IFERROR(Daten!L31/Daten!O31,"- ")</f>
        <v>17.230769230769234</v>
      </c>
      <c r="M31" s="76">
        <f>IFERROR(Daten!L31/Daten!M31,"- ")</f>
        <v>22.70967741935484</v>
      </c>
      <c r="N31" s="76">
        <f>IFERROR(Daten!N31/Daten!M31,"- ")</f>
        <v>34.967741935483872</v>
      </c>
      <c r="O31" s="76">
        <f>IFERROR(Daten!N31/Daten!L31,"- ")</f>
        <v>1.5397727272727273</v>
      </c>
    </row>
    <row r="32" spans="2:15" ht="15" customHeight="1" thickBot="1" x14ac:dyDescent="0.25">
      <c r="B32" s="96"/>
      <c r="C32" s="13" t="s">
        <v>38</v>
      </c>
      <c r="D32" s="61">
        <f>IFERROR(Daten!D32/Daten!G32,"- ")</f>
        <v>23.488491048593357</v>
      </c>
      <c r="E32" s="62">
        <f>IFERROR(Daten!D32/Daten!E32,"- ")</f>
        <v>27.333333333333332</v>
      </c>
      <c r="F32" s="62">
        <f>IFERROR(Daten!F32/Daten!E32,"- ")</f>
        <v>32.583333333333336</v>
      </c>
      <c r="G32" s="63">
        <f>IFERROR(Daten!F32/Daten!D32,"- ")</f>
        <v>1.1920731707317074</v>
      </c>
      <c r="H32" s="61" t="str">
        <f>IFERROR(Daten!H32/Daten!K32,"- ")</f>
        <v xml:space="preserve">- </v>
      </c>
      <c r="I32" s="62" t="str">
        <f>IFERROR(Daten!H32/Daten!I32,"- ")</f>
        <v xml:space="preserve">- </v>
      </c>
      <c r="J32" s="62" t="str">
        <f>IFERROR(Daten!J32/Daten!I32,"- ")</f>
        <v xml:space="preserve">- </v>
      </c>
      <c r="K32" s="63" t="str">
        <f>IFERROR(Daten!J32/Daten!H32,"- ")</f>
        <v xml:space="preserve">- </v>
      </c>
      <c r="L32" s="62">
        <f>IFERROR(Daten!L32/Daten!O32,"- ")</f>
        <v>23.488491048593357</v>
      </c>
      <c r="M32" s="62">
        <f>IFERROR(Daten!L32/Daten!M32,"- ")</f>
        <v>27.333333333333332</v>
      </c>
      <c r="N32" s="62">
        <f>IFERROR(Daten!N32/Daten!M32,"- ")</f>
        <v>32.583333333333336</v>
      </c>
      <c r="O32" s="62">
        <f>IFERROR(Daten!N32/Daten!L32,"- ")</f>
        <v>1.1920731707317074</v>
      </c>
    </row>
    <row r="33" spans="2:15" ht="15" customHeight="1" thickBot="1" x14ac:dyDescent="0.25">
      <c r="B33" s="96"/>
      <c r="C33" s="18" t="s">
        <v>12</v>
      </c>
      <c r="D33" s="64">
        <f>IFERROR(Daten!D33/Daten!G33,"- ")</f>
        <v>19.317028149515462</v>
      </c>
      <c r="E33" s="65">
        <f>IFERROR(Daten!D33/Daten!E33,"- ")</f>
        <v>23.730158730158731</v>
      </c>
      <c r="F33" s="65">
        <f>IFERROR(Daten!F33/Daten!E33,"- ")</f>
        <v>33.698412698412696</v>
      </c>
      <c r="G33" s="66">
        <f>IFERROR(Daten!F33/Daten!D33,"- ")</f>
        <v>1.4200668896321069</v>
      </c>
      <c r="H33" s="64">
        <f>IFERROR(Daten!H33/Daten!K33,"- ")</f>
        <v>13.179687500000004</v>
      </c>
      <c r="I33" s="65">
        <f>IFERROR(Daten!H33/Daten!I33,"- ")</f>
        <v>21.90909090909091</v>
      </c>
      <c r="J33" s="65">
        <f>IFERROR(Daten!J33/Daten!I33,"- ")</f>
        <v>39.636363636363633</v>
      </c>
      <c r="K33" s="66">
        <f>IFERROR(Daten!J33/Daten!H33,"- ")</f>
        <v>1.8091286307053942</v>
      </c>
      <c r="L33" s="65">
        <f>IFERROR(Daten!L33/Daten!O33,"- ")</f>
        <v>18.144083613288544</v>
      </c>
      <c r="M33" s="65">
        <f>IFERROR(Daten!L33/Daten!M33,"- ")</f>
        <v>23.45945945945946</v>
      </c>
      <c r="N33" s="65">
        <f>IFERROR(Daten!N33/Daten!M33,"- ")</f>
        <v>34.581081081081081</v>
      </c>
      <c r="O33" s="65">
        <f>IFERROR(Daten!N33/Daten!L33,"- ")</f>
        <v>1.474078341013825</v>
      </c>
    </row>
    <row r="34" spans="2:15" ht="15" customHeight="1" thickBot="1" x14ac:dyDescent="0.25">
      <c r="B34" s="96"/>
      <c r="C34" s="44" t="s">
        <v>39</v>
      </c>
      <c r="D34" s="61">
        <f>IFERROR(Daten!D34/Daten!G34,"- ")</f>
        <v>14.983663366336634</v>
      </c>
      <c r="E34" s="62">
        <f>IFERROR(Daten!D34/Daten!E34,"- ")</f>
        <v>19</v>
      </c>
      <c r="F34" s="62">
        <f>IFERROR(Daten!F34/Daten!E34,"- ")</f>
        <v>34</v>
      </c>
      <c r="G34" s="63">
        <f>IFERROR(Daten!F34/Daten!D34,"- ")</f>
        <v>1.7894736842105263</v>
      </c>
      <c r="H34" s="61">
        <f>IFERROR(Daten!H34/Daten!K34,"- ")</f>
        <v>14.267683772538144</v>
      </c>
      <c r="I34" s="62">
        <f>IFERROR(Daten!H34/Daten!I34,"- ")</f>
        <v>21.166666666666668</v>
      </c>
      <c r="J34" s="62">
        <f>IFERROR(Daten!J34/Daten!I34,"- ")</f>
        <v>39.111111111111114</v>
      </c>
      <c r="K34" s="63">
        <f>IFERROR(Daten!J34/Daten!H34,"- ")</f>
        <v>1.8477690288713911</v>
      </c>
      <c r="L34" s="62">
        <f>IFERROR(Daten!L34/Daten!O34,"- ")</f>
        <v>14.795330171470269</v>
      </c>
      <c r="M34" s="62">
        <f>IFERROR(Daten!L34/Daten!M34,"- ")</f>
        <v>19.506493506493506</v>
      </c>
      <c r="N34" s="62">
        <f>IFERROR(Daten!N34/Daten!M34,"- ")</f>
        <v>35.194805194805198</v>
      </c>
      <c r="O34" s="62">
        <f>IFERROR(Daten!N34/Daten!L34,"- ")</f>
        <v>1.8042609853528628</v>
      </c>
    </row>
    <row r="35" spans="2:15" ht="15" customHeight="1" thickBot="1" x14ac:dyDescent="0.25">
      <c r="B35" s="96"/>
      <c r="C35" s="44" t="s">
        <v>14</v>
      </c>
      <c r="D35" s="61">
        <f>IFERROR(Daten!D35/Daten!G35,"- ")</f>
        <v>16.058913934426229</v>
      </c>
      <c r="E35" s="62">
        <f>IFERROR(Daten!D35/Daten!E35,"- ")</f>
        <v>25.239130434782609</v>
      </c>
      <c r="F35" s="62">
        <f>IFERROR(Daten!F35/Daten!E35,"- ")</f>
        <v>39.326086956521742</v>
      </c>
      <c r="G35" s="63">
        <f>IFERROR(Daten!F35/Daten!D35,"- ")</f>
        <v>1.558139534883721</v>
      </c>
      <c r="H35" s="61" t="str">
        <f>IFERROR(Daten!H35/Daten!K35,"- ")</f>
        <v xml:space="preserve">- </v>
      </c>
      <c r="I35" s="62" t="str">
        <f>IFERROR(Daten!H35/Daten!I35,"- ")</f>
        <v xml:space="preserve">- </v>
      </c>
      <c r="J35" s="62" t="str">
        <f>IFERROR(Daten!J35/Daten!I35,"- ")</f>
        <v xml:space="preserve">- </v>
      </c>
      <c r="K35" s="63" t="str">
        <f>IFERROR(Daten!J35/Daten!H35,"- ")</f>
        <v xml:space="preserve">- </v>
      </c>
      <c r="L35" s="62">
        <f>IFERROR(Daten!L35/Daten!O35,"- ")</f>
        <v>16.058913934426229</v>
      </c>
      <c r="M35" s="62">
        <f>IFERROR(Daten!L35/Daten!M35,"- ")</f>
        <v>25.239130434782609</v>
      </c>
      <c r="N35" s="62">
        <f>IFERROR(Daten!N35/Daten!M35,"- ")</f>
        <v>39.326086956521742</v>
      </c>
      <c r="O35" s="62">
        <f>IFERROR(Daten!N35/Daten!L35,"- ")</f>
        <v>1.558139534883721</v>
      </c>
    </row>
    <row r="36" spans="2:15" ht="15" customHeight="1" thickBot="1" x14ac:dyDescent="0.25">
      <c r="B36" s="96"/>
      <c r="C36" s="44" t="s">
        <v>40</v>
      </c>
      <c r="D36" s="61">
        <f>IFERROR(Daten!D36/Daten!G36,"- ")</f>
        <v>15.475977653631283</v>
      </c>
      <c r="E36" s="62">
        <f>IFERROR(Daten!D36/Daten!E36,"- ")</f>
        <v>28.5</v>
      </c>
      <c r="F36" s="62">
        <f>IFERROR(Daten!F36/Daten!E36,"- ")</f>
        <v>49.722222222222221</v>
      </c>
      <c r="G36" s="63">
        <f>IFERROR(Daten!F36/Daten!D36,"- ")</f>
        <v>1.7446393762183237</v>
      </c>
      <c r="H36" s="61" t="str">
        <f>IFERROR(Daten!H36/Daten!K36,"- ")</f>
        <v xml:space="preserve">- </v>
      </c>
      <c r="I36" s="62" t="str">
        <f>IFERROR(Daten!H36/Daten!I36,"- ")</f>
        <v xml:space="preserve">- </v>
      </c>
      <c r="J36" s="62" t="str">
        <f>IFERROR(Daten!J36/Daten!I36,"- ")</f>
        <v xml:space="preserve">- </v>
      </c>
      <c r="K36" s="63" t="str">
        <f>IFERROR(Daten!J36/Daten!H36,"- ")</f>
        <v xml:space="preserve">- </v>
      </c>
      <c r="L36" s="62">
        <f>IFERROR(Daten!L36/Daten!O36,"- ")</f>
        <v>15.475977653631283</v>
      </c>
      <c r="M36" s="62">
        <f>IFERROR(Daten!L36/Daten!M36,"- ")</f>
        <v>28.5</v>
      </c>
      <c r="N36" s="62">
        <f>IFERROR(Daten!N36/Daten!M36,"- ")</f>
        <v>49.722222222222221</v>
      </c>
      <c r="O36" s="62">
        <f>IFERROR(Daten!N36/Daten!L36,"- ")</f>
        <v>1.7446393762183237</v>
      </c>
    </row>
    <row r="37" spans="2:15" ht="15" customHeight="1" thickBot="1" x14ac:dyDescent="0.25">
      <c r="B37" s="96"/>
      <c r="C37" s="18" t="s">
        <v>16</v>
      </c>
      <c r="D37" s="64">
        <f>IFERROR(Daten!D37/Daten!G37,"- ")</f>
        <v>15.505444832545718</v>
      </c>
      <c r="E37" s="65">
        <f>IFERROR(Daten!D37/Daten!E37,"- ")</f>
        <v>22.723577235772357</v>
      </c>
      <c r="F37" s="65">
        <f>IFERROR(Daten!F37/Daten!E37,"- ")</f>
        <v>38.292682926829265</v>
      </c>
      <c r="G37" s="66">
        <f>IFERROR(Daten!F37/Daten!D37,"- ")</f>
        <v>1.6851520572450804</v>
      </c>
      <c r="H37" s="64">
        <f>IFERROR(Daten!H37/Daten!K37,"- ")</f>
        <v>14.267683772538144</v>
      </c>
      <c r="I37" s="65">
        <f>IFERROR(Daten!H37/Daten!I37,"- ")</f>
        <v>21.166666666666668</v>
      </c>
      <c r="J37" s="65">
        <f>IFERROR(Daten!J37/Daten!I37,"- ")</f>
        <v>39.111111111111114</v>
      </c>
      <c r="K37" s="66">
        <f>IFERROR(Daten!J37/Daten!H37,"- ")</f>
        <v>1.8477690288713911</v>
      </c>
      <c r="L37" s="65">
        <f>IFERROR(Daten!L37/Daten!O37,"- ")</f>
        <v>15.345740873299931</v>
      </c>
      <c r="M37" s="65">
        <f>IFERROR(Daten!L37/Daten!M37,"- ")</f>
        <v>22.524822695035461</v>
      </c>
      <c r="N37" s="65">
        <f>IFERROR(Daten!N37/Daten!M37,"- ")</f>
        <v>38.397163120567377</v>
      </c>
      <c r="O37" s="65">
        <f>IFERROR(Daten!N37/Daten!L37,"- ")</f>
        <v>1.7046599496221662</v>
      </c>
    </row>
    <row r="38" spans="2:15" ht="15" customHeight="1" thickBot="1" x14ac:dyDescent="0.25">
      <c r="B38" s="96"/>
      <c r="C38" s="44" t="s">
        <v>41</v>
      </c>
      <c r="D38" s="61">
        <f>IFERROR(Daten!D38/Daten!G38,"- ")</f>
        <v>7.2172619047619051</v>
      </c>
      <c r="E38" s="67"/>
      <c r="F38" s="67"/>
      <c r="G38" s="63">
        <f>IFERROR(Daten!F38/Daten!D38,"- ")</f>
        <v>3.463917525773196</v>
      </c>
      <c r="H38" s="61" t="str">
        <f>IFERROR(Daten!H38/Daten!K38,"- ")</f>
        <v xml:space="preserve">- </v>
      </c>
      <c r="I38" s="67"/>
      <c r="J38" s="67"/>
      <c r="K38" s="63" t="str">
        <f>IFERROR(Daten!J38/Daten!H38,"- ")</f>
        <v xml:space="preserve">- </v>
      </c>
      <c r="L38" s="62">
        <f>IFERROR(Daten!L38/Daten!O38,"- ")</f>
        <v>7.2172619047619051</v>
      </c>
      <c r="M38" s="67"/>
      <c r="N38" s="67"/>
      <c r="O38" s="62">
        <f>IFERROR(Daten!N38/Daten!L38,"- ")</f>
        <v>3.463917525773196</v>
      </c>
    </row>
    <row r="39" spans="2:15" ht="15" customHeight="1" thickBot="1" x14ac:dyDescent="0.25">
      <c r="B39" s="96"/>
      <c r="C39" s="44" t="s">
        <v>18</v>
      </c>
      <c r="D39" s="61">
        <f>IFERROR(Daten!D39/Daten!G39,"- ")</f>
        <v>12.875326370757181</v>
      </c>
      <c r="E39" s="67"/>
      <c r="F39" s="67"/>
      <c r="G39" s="63">
        <f>IFERROR(Daten!F39/Daten!D39,"- ")</f>
        <v>1.8288973384030418</v>
      </c>
      <c r="H39" s="61" t="str">
        <f>IFERROR(Daten!H39/Daten!K39,"- ")</f>
        <v xml:space="preserve">- </v>
      </c>
      <c r="I39" s="67"/>
      <c r="J39" s="67"/>
      <c r="K39" s="63" t="str">
        <f>IFERROR(Daten!J39/Daten!H39,"- ")</f>
        <v xml:space="preserve">- </v>
      </c>
      <c r="L39" s="62">
        <f>IFERROR(Daten!L39/Daten!O39,"- ")</f>
        <v>12.875326370757181</v>
      </c>
      <c r="M39" s="67"/>
      <c r="N39" s="67"/>
      <c r="O39" s="62">
        <f>IFERROR(Daten!N39/Daten!L39,"- ")</f>
        <v>1.8288973384030418</v>
      </c>
    </row>
    <row r="40" spans="2:15" ht="15" customHeight="1" thickBot="1" x14ac:dyDescent="0.25">
      <c r="B40" s="96"/>
      <c r="C40" s="44" t="s">
        <v>42</v>
      </c>
      <c r="D40" s="61">
        <f>IFERROR(Daten!D40/Daten!G40,"- ")</f>
        <v>21.162790697674421</v>
      </c>
      <c r="E40" s="67"/>
      <c r="F40" s="67"/>
      <c r="G40" s="63">
        <f>IFERROR(Daten!F40/Daten!D40,"- ")</f>
        <v>1.1813186813186813</v>
      </c>
      <c r="H40" s="61" t="str">
        <f>IFERROR(Daten!H40/Daten!K40,"- ")</f>
        <v xml:space="preserve">- </v>
      </c>
      <c r="I40" s="67"/>
      <c r="J40" s="67"/>
      <c r="K40" s="63" t="str">
        <f>IFERROR(Daten!J40/Daten!H40,"- ")</f>
        <v xml:space="preserve">- </v>
      </c>
      <c r="L40" s="62">
        <f>IFERROR(Daten!L40/Daten!O40,"- ")</f>
        <v>21.162790697674421</v>
      </c>
      <c r="M40" s="67"/>
      <c r="N40" s="67"/>
      <c r="O40" s="62">
        <f>IFERROR(Daten!N40/Daten!L40,"- ")</f>
        <v>1.1813186813186813</v>
      </c>
    </row>
    <row r="41" spans="2:15" ht="15" customHeight="1" thickBot="1" x14ac:dyDescent="0.25">
      <c r="B41" s="96"/>
      <c r="C41" s="18" t="s">
        <v>19</v>
      </c>
      <c r="D41" s="64">
        <f>IFERROR(Daten!D41/Daten!G41,"- ")</f>
        <v>12.818050888142103</v>
      </c>
      <c r="E41" s="68"/>
      <c r="F41" s="68"/>
      <c r="G41" s="66">
        <f>IFERROR(Daten!F41/Daten!D41,"- ")</f>
        <v>1.8670411985018727</v>
      </c>
      <c r="H41" s="64" t="str">
        <f>IFERROR(Daten!H41/Daten!K41,"- ")</f>
        <v xml:space="preserve">- </v>
      </c>
      <c r="I41" s="68"/>
      <c r="J41" s="68"/>
      <c r="K41" s="66" t="str">
        <f>IFERROR(Daten!J41/Daten!H41,"- ")</f>
        <v xml:space="preserve">- </v>
      </c>
      <c r="L41" s="65">
        <f>IFERROR(Daten!L41/Daten!O41,"- ")</f>
        <v>12.818050888142103</v>
      </c>
      <c r="M41" s="68"/>
      <c r="N41" s="68"/>
      <c r="O41" s="65">
        <f>IFERROR(Daten!N41/Daten!L41,"- ")</f>
        <v>1.8670411985018727</v>
      </c>
    </row>
    <row r="42" spans="2:15" ht="15" customHeight="1" thickBot="1" x14ac:dyDescent="0.25">
      <c r="B42" s="96"/>
      <c r="C42" s="59" t="s">
        <v>20</v>
      </c>
      <c r="D42" s="69">
        <f>IFERROR(Daten!D42/Daten!G42,"- ")</f>
        <v>5.5660036166365279</v>
      </c>
      <c r="E42" s="70">
        <f>IFERROR(Daten!D42/Daten!E42,"- ")</f>
        <v>9.5</v>
      </c>
      <c r="F42" s="70">
        <f>IFERROR(Daten!F42/Daten!E42,"- ")</f>
        <v>46.083333333333336</v>
      </c>
      <c r="G42" s="71">
        <f>IFERROR(Daten!F42/Daten!D42,"- ")</f>
        <v>4.8508771929824563</v>
      </c>
      <c r="H42" s="69" t="str">
        <f>IFERROR(Daten!H42/Daten!K42,"- ")</f>
        <v xml:space="preserve">- </v>
      </c>
      <c r="I42" s="70" t="str">
        <f>IFERROR(Daten!H42/Daten!I42,"- ")</f>
        <v xml:space="preserve">- </v>
      </c>
      <c r="J42" s="70" t="str">
        <f>IFERROR(Daten!J42/Daten!I42,"- ")</f>
        <v xml:space="preserve">- </v>
      </c>
      <c r="K42" s="71" t="str">
        <f>IFERROR(Daten!J42/Daten!H42,"- ")</f>
        <v xml:space="preserve">- </v>
      </c>
      <c r="L42" s="70">
        <f>IFERROR(Daten!L42/Daten!O42,"- ")</f>
        <v>5.5660036166365279</v>
      </c>
      <c r="M42" s="70">
        <f>IFERROR(Daten!L42/Daten!M42,"- ")</f>
        <v>9.5</v>
      </c>
      <c r="N42" s="70">
        <f>IFERROR(Daten!N42/Daten!M42,"- ")</f>
        <v>46.083333333333336</v>
      </c>
      <c r="O42" s="70">
        <f>IFERROR(Daten!N42/Daten!L42,"- ")</f>
        <v>4.8508771929824563</v>
      </c>
    </row>
    <row r="43" spans="2:15" ht="15" customHeight="1" thickBot="1" x14ac:dyDescent="0.25">
      <c r="B43" s="96"/>
      <c r="C43" s="18" t="s">
        <v>23</v>
      </c>
      <c r="D43" s="64">
        <f>IFERROR(Daten!D43/Daten!G43,"- ")</f>
        <v>15.13887268529057</v>
      </c>
      <c r="E43" s="65" t="str">
        <f>IFERROR(Daten!D43/Daten!E43,"- ")</f>
        <v xml:space="preserve">- </v>
      </c>
      <c r="F43" s="65" t="str">
        <f>IFERROR(Daten!F43/Daten!E43,"- ")</f>
        <v xml:space="preserve">- </v>
      </c>
      <c r="G43" s="66">
        <f>IFERROR(Daten!F43/Daten!D43,"- ")</f>
        <v>1.7141812865497077</v>
      </c>
      <c r="H43" s="64">
        <f>IFERROR(Daten!H43/Daten!K43,"- ")</f>
        <v>13.825473362342706</v>
      </c>
      <c r="I43" s="65" t="str">
        <f>IFERROR(Daten!H43/Daten!I43,"- ")</f>
        <v xml:space="preserve">- </v>
      </c>
      <c r="J43" s="65" t="str">
        <f>IFERROR(Daten!J43/Daten!I43,"- ")</f>
        <v xml:space="preserve">- </v>
      </c>
      <c r="K43" s="66">
        <f>IFERROR(Daten!J43/Daten!H43,"- ")</f>
        <v>1.832797427652733</v>
      </c>
      <c r="L43" s="65">
        <f>IFERROR(Daten!L43/Daten!O43,"- ")</f>
        <v>14.993491736868561</v>
      </c>
      <c r="M43" s="65" t="str">
        <f>IFERROR(Daten!L43/Daten!M43,"- ")</f>
        <v xml:space="preserve">- </v>
      </c>
      <c r="N43" s="65" t="str">
        <f>IFERROR(Daten!N43/Daten!M43,"- ")</f>
        <v xml:space="preserve">- </v>
      </c>
      <c r="O43" s="65">
        <f>IFERROR(Daten!N43/Daten!L43,"- ")</f>
        <v>1.7262881522809321</v>
      </c>
    </row>
    <row r="44" spans="2:15" ht="15" customHeight="1" thickBot="1" x14ac:dyDescent="0.25">
      <c r="B44" s="96"/>
      <c r="C44" s="44" t="s">
        <v>25</v>
      </c>
      <c r="D44" s="61">
        <f>IFERROR(Daten!D44/Daten!G44,"- ")</f>
        <v>13.648897058823529</v>
      </c>
      <c r="E44" s="62">
        <f>IFERROR(Daten!D44/Daten!E44,"- ")</f>
        <v>18.5625</v>
      </c>
      <c r="F44" s="62">
        <f>IFERROR(Daten!F44/Daten!E44,"- ")</f>
        <v>31.5</v>
      </c>
      <c r="G44" s="63">
        <f>IFERROR(Daten!F44/Daten!D44,"- ")</f>
        <v>1.696969696969697</v>
      </c>
      <c r="H44" s="61">
        <f>IFERROR(Daten!H44/Daten!K44,"- ")</f>
        <v>96.666666666666671</v>
      </c>
      <c r="I44" s="62">
        <f>IFERROR(Daten!H44/Daten!I44,"- ")</f>
        <v>14.5</v>
      </c>
      <c r="J44" s="62">
        <f>IFERROR(Daten!J44/Daten!I44,"- ")</f>
        <v>3.75</v>
      </c>
      <c r="K44" s="63">
        <f>IFERROR(Daten!J44/Daten!H44,"- ")</f>
        <v>0.25862068965517243</v>
      </c>
      <c r="L44" s="62">
        <f>IFERROR(Daten!L44/Daten!O44,"- ")</f>
        <v>15.876565295169945</v>
      </c>
      <c r="M44" s="62">
        <f>IFERROR(Daten!L44/Daten!M44,"- ")</f>
        <v>17.75</v>
      </c>
      <c r="N44" s="62">
        <f>IFERROR(Daten!N44/Daten!M44,"- ")</f>
        <v>25.95</v>
      </c>
      <c r="O44" s="62">
        <f>IFERROR(Daten!N44/Daten!L44,"- ")</f>
        <v>1.4619718309859155</v>
      </c>
    </row>
    <row r="45" spans="2:15" ht="15" customHeight="1" thickBot="1" x14ac:dyDescent="0.25">
      <c r="B45" s="96"/>
      <c r="C45" s="44" t="s">
        <v>27</v>
      </c>
      <c r="D45" s="61">
        <f>IFERROR(Daten!D45/Daten!G45,"- ")</f>
        <v>21.428571428571427</v>
      </c>
      <c r="E45" s="62">
        <f>IFERROR(Daten!D45/Daten!E45,"- ")</f>
        <v>6</v>
      </c>
      <c r="F45" s="62">
        <f>IFERROR(Daten!F45/Daten!E45,"- ")</f>
        <v>6</v>
      </c>
      <c r="G45" s="63">
        <f>IFERROR(Daten!F45/Daten!D45,"- ")</f>
        <v>1</v>
      </c>
      <c r="H45" s="61" t="str">
        <f>IFERROR(Daten!H45/Daten!K45,"- ")</f>
        <v xml:space="preserve">- </v>
      </c>
      <c r="I45" s="62" t="str">
        <f>IFERROR(Daten!H45/Daten!I45,"- ")</f>
        <v xml:space="preserve">- </v>
      </c>
      <c r="J45" s="62" t="str">
        <f>IFERROR(Daten!J45/Daten!I45,"- ")</f>
        <v xml:space="preserve">- </v>
      </c>
      <c r="K45" s="63" t="str">
        <f>IFERROR(Daten!J45/Daten!H45,"- ")</f>
        <v xml:space="preserve">- </v>
      </c>
      <c r="L45" s="62">
        <f>IFERROR(Daten!L45/Daten!O45,"- ")</f>
        <v>21.428571428571427</v>
      </c>
      <c r="M45" s="62">
        <f>IFERROR(Daten!L45/Daten!M45,"- ")</f>
        <v>6</v>
      </c>
      <c r="N45" s="62">
        <f>IFERROR(Daten!N45/Daten!M45,"- ")</f>
        <v>6</v>
      </c>
      <c r="O45" s="62">
        <f>IFERROR(Daten!N45/Daten!L45,"- ")</f>
        <v>1</v>
      </c>
    </row>
    <row r="46" spans="2:15" ht="15" customHeight="1" thickBot="1" x14ac:dyDescent="0.25">
      <c r="B46" s="96"/>
      <c r="C46" s="44" t="s">
        <v>32</v>
      </c>
      <c r="D46" s="61" t="str">
        <f>IFERROR(Daten!D46/Daten!G46,"- ")</f>
        <v xml:space="preserve">- </v>
      </c>
      <c r="E46" s="62" t="str">
        <f>IFERROR(Daten!D46/Daten!E46,"- ")</f>
        <v xml:space="preserve">- </v>
      </c>
      <c r="F46" s="62" t="str">
        <f>IFERROR(Daten!F46/Daten!E46,"- ")</f>
        <v xml:space="preserve">- </v>
      </c>
      <c r="G46" s="63" t="str">
        <f>IFERROR(Daten!F46/Daten!D46,"- ")</f>
        <v xml:space="preserve">- </v>
      </c>
      <c r="H46" s="61" t="str">
        <f>IFERROR(Daten!H46/Daten!K46,"- ")</f>
        <v xml:space="preserve">- </v>
      </c>
      <c r="I46" s="62" t="str">
        <f>IFERROR(Daten!H46/Daten!I46,"- ")</f>
        <v xml:space="preserve">- </v>
      </c>
      <c r="J46" s="62" t="str">
        <f>IFERROR(Daten!J46/Daten!I46,"- ")</f>
        <v xml:space="preserve">- </v>
      </c>
      <c r="K46" s="63" t="str">
        <f>IFERROR(Daten!J46/Daten!H46,"- ")</f>
        <v xml:space="preserve">- </v>
      </c>
      <c r="L46" s="62" t="str">
        <f>IFERROR(Daten!L46/Daten!O46,"- ")</f>
        <v xml:space="preserve">- </v>
      </c>
      <c r="M46" s="62" t="str">
        <f>IFERROR(Daten!L46/Daten!M46,"- ")</f>
        <v xml:space="preserve">- </v>
      </c>
      <c r="N46" s="62" t="str">
        <f>IFERROR(Daten!N46/Daten!M46,"- ")</f>
        <v xml:space="preserve">- </v>
      </c>
      <c r="O46" s="62" t="str">
        <f>IFERROR(Daten!N46/Daten!L46,"- ")</f>
        <v xml:space="preserve">- </v>
      </c>
    </row>
    <row r="47" spans="2:15" ht="15" customHeight="1" thickBot="1" x14ac:dyDescent="0.25">
      <c r="B47" s="96"/>
      <c r="C47" s="44" t="s">
        <v>33</v>
      </c>
      <c r="D47" s="61">
        <f>IFERROR(Daten!D47/Daten!G47,"- ")</f>
        <v>18.060747663551403</v>
      </c>
      <c r="E47" s="62">
        <f>IFERROR(Daten!D47/Daten!E47,"- ")</f>
        <v>17.976744186046513</v>
      </c>
      <c r="F47" s="62">
        <f>IFERROR(Daten!F47/Daten!E47,"- ")</f>
        <v>24.302325581395348</v>
      </c>
      <c r="G47" s="63">
        <f>IFERROR(Daten!F47/Daten!D47,"- ")</f>
        <v>1.351875808538163</v>
      </c>
      <c r="H47" s="61" t="str">
        <f>IFERROR(Daten!H47/Daten!K47,"- ")</f>
        <v xml:space="preserve">- </v>
      </c>
      <c r="I47" s="62" t="str">
        <f>IFERROR(Daten!H47/Daten!I47,"- ")</f>
        <v xml:space="preserve">- </v>
      </c>
      <c r="J47" s="62" t="str">
        <f>IFERROR(Daten!J47/Daten!I47,"- ")</f>
        <v xml:space="preserve">- </v>
      </c>
      <c r="K47" s="63" t="str">
        <f>IFERROR(Daten!J47/Daten!H47,"- ")</f>
        <v xml:space="preserve">- </v>
      </c>
      <c r="L47" s="62">
        <f>IFERROR(Daten!L47/Daten!O47,"- ")</f>
        <v>18.060747663551403</v>
      </c>
      <c r="M47" s="62">
        <f>IFERROR(Daten!L47/Daten!M47,"- ")</f>
        <v>17.976744186046513</v>
      </c>
      <c r="N47" s="62">
        <f>IFERROR(Daten!N47/Daten!M47,"- ")</f>
        <v>24.302325581395348</v>
      </c>
      <c r="O47" s="62">
        <f>IFERROR(Daten!N47/Daten!L47,"- ")</f>
        <v>1.351875808538163</v>
      </c>
    </row>
    <row r="48" spans="2:15" ht="15" customHeight="1" thickBot="1" x14ac:dyDescent="0.25">
      <c r="B48" s="96"/>
      <c r="C48" s="44" t="s">
        <v>34</v>
      </c>
      <c r="D48" s="61">
        <f>IFERROR(Daten!D48/Daten!G48,"- ")</f>
        <v>18.75</v>
      </c>
      <c r="E48" s="62">
        <f>IFERROR(Daten!D48/Daten!E48,"- ")</f>
        <v>16.333333333333332</v>
      </c>
      <c r="F48" s="62">
        <f>IFERROR(Daten!F48/Daten!E48,"- ")</f>
        <v>18.888888888888889</v>
      </c>
      <c r="G48" s="63">
        <f>IFERROR(Daten!F48/Daten!D48,"- ")</f>
        <v>1.1564625850340136</v>
      </c>
      <c r="H48" s="61" t="str">
        <f>IFERROR(Daten!H48/Daten!K48,"- ")</f>
        <v xml:space="preserve">- </v>
      </c>
      <c r="I48" s="62" t="str">
        <f>IFERROR(Daten!H48/Daten!I48,"- ")</f>
        <v xml:space="preserve">- </v>
      </c>
      <c r="J48" s="62" t="str">
        <f>IFERROR(Daten!J48/Daten!I48,"- ")</f>
        <v xml:space="preserve">- </v>
      </c>
      <c r="K48" s="63" t="str">
        <f>IFERROR(Daten!J48/Daten!H48,"- ")</f>
        <v xml:space="preserve">- </v>
      </c>
      <c r="L48" s="62">
        <f>IFERROR(Daten!L48/Daten!O48,"- ")</f>
        <v>18.75</v>
      </c>
      <c r="M48" s="62">
        <f>IFERROR(Daten!L48/Daten!M48,"- ")</f>
        <v>16.333333333333332</v>
      </c>
      <c r="N48" s="62">
        <f>IFERROR(Daten!N48/Daten!M48,"- ")</f>
        <v>18.888888888888889</v>
      </c>
      <c r="O48" s="62">
        <f>IFERROR(Daten!N48/Daten!L48,"- ")</f>
        <v>1.1564625850340136</v>
      </c>
    </row>
    <row r="49" spans="2:15" ht="15" customHeight="1" thickBot="1" x14ac:dyDescent="0.25">
      <c r="B49" s="96"/>
      <c r="C49" s="18" t="s">
        <v>35</v>
      </c>
      <c r="D49" s="64">
        <f>IFERROR(Daten!D49/Daten!G49,"- ")</f>
        <v>17.297297297297298</v>
      </c>
      <c r="E49" s="65">
        <f>IFERROR(Daten!D49/Daten!E49,"- ")</f>
        <v>17.333333333333332</v>
      </c>
      <c r="F49" s="65">
        <f>IFERROR(Daten!F49/Daten!E49,"- ")</f>
        <v>23.28125</v>
      </c>
      <c r="G49" s="66">
        <f>IFERROR(Daten!F49/Daten!D49,"- ")</f>
        <v>1.3431490384615385</v>
      </c>
      <c r="H49" s="64">
        <f>IFERROR(Daten!H49/Daten!K49,"- ")</f>
        <v>96.666666666666671</v>
      </c>
      <c r="I49" s="65">
        <f>IFERROR(Daten!H49/Daten!I49,"- ")</f>
        <v>14.5</v>
      </c>
      <c r="J49" s="65">
        <f>IFERROR(Daten!J49/Daten!I49,"- ")</f>
        <v>3.75</v>
      </c>
      <c r="K49" s="66">
        <f>IFERROR(Daten!J49/Daten!H49,"- ")</f>
        <v>0.25862068965517243</v>
      </c>
      <c r="L49" s="65">
        <f>IFERROR(Daten!L49/Daten!O49,"- ")</f>
        <v>17.789256198347108</v>
      </c>
      <c r="M49" s="65">
        <f>IFERROR(Daten!L49/Daten!M49,"- ")</f>
        <v>17.22</v>
      </c>
      <c r="N49" s="65">
        <f>IFERROR(Daten!N49/Daten!M49,"- ")</f>
        <v>22.5</v>
      </c>
      <c r="O49" s="65">
        <f>IFERROR(Daten!N49/Daten!L49,"- ")</f>
        <v>1.3066202090592334</v>
      </c>
    </row>
    <row r="50" spans="2:15" x14ac:dyDescent="0.2">
      <c r="B50" s="101"/>
      <c r="C50" s="45" t="s">
        <v>36</v>
      </c>
      <c r="D50" s="78">
        <f>IFERROR(Daten!D50/Daten!G50,"- ")</f>
        <v>15.592579263006277</v>
      </c>
      <c r="E50" s="79" t="str">
        <f>IFERROR(Daten!D50/Daten!E50,"- ")</f>
        <v xml:space="preserve">- </v>
      </c>
      <c r="F50" s="79" t="str">
        <f>IFERROR(Daten!F50/Daten!E50,"- ")</f>
        <v xml:space="preserve">- </v>
      </c>
      <c r="G50" s="80">
        <f>IFERROR(Daten!F50/Daten!D50,"- ")</f>
        <v>1.6276625560538116</v>
      </c>
      <c r="H50" s="78">
        <f>IFERROR(Daten!H50/Daten!K50,"- ")</f>
        <v>14.915742073255654</v>
      </c>
      <c r="I50" s="79" t="str">
        <f>IFERROR(Daten!H50/Daten!I50,"- ")</f>
        <v xml:space="preserve">- </v>
      </c>
      <c r="J50" s="79" t="str">
        <f>IFERROR(Daten!J50/Daten!I50,"- ")</f>
        <v xml:space="preserve">- </v>
      </c>
      <c r="K50" s="80">
        <f>IFERROR(Daten!J50/Daten!H50,"- ")</f>
        <v>1.6985294117647058</v>
      </c>
      <c r="L50" s="79">
        <f>IFERROR(Daten!L50/Daten!O50,"- ")</f>
        <v>15.53126373038871</v>
      </c>
      <c r="M50" s="79" t="str">
        <f>IFERROR(Daten!L50/Daten!M50,"- ")</f>
        <v xml:space="preserve">- </v>
      </c>
      <c r="N50" s="79" t="str">
        <f>IFERROR(Daten!N50/Daten!M50,"- ")</f>
        <v xml:space="preserve">- </v>
      </c>
      <c r="O50" s="79">
        <f>IFERROR(Daten!N50/Daten!L50,"- ")</f>
        <v>1.633828045035824</v>
      </c>
    </row>
    <row r="51" spans="2:15" ht="15" customHeight="1" thickBot="1" x14ac:dyDescent="0.25">
      <c r="B51" s="103" t="s">
        <v>43</v>
      </c>
      <c r="C51" s="81" t="s">
        <v>12</v>
      </c>
      <c r="D51" s="64">
        <f>IFERROR(Daten!D51/Daten!G51,"- ")</f>
        <v>14.923800772337568</v>
      </c>
      <c r="E51" s="65">
        <f>IFERROR(Daten!D51/Daten!E51,"- ")</f>
        <v>19.88878923766816</v>
      </c>
      <c r="F51" s="65">
        <f>IFERROR(Daten!F51/Daten!E51,"- ")</f>
        <v>31.662204533459136</v>
      </c>
      <c r="G51" s="66">
        <f>IFERROR(Daten!F51/Daten!D51,"- ")</f>
        <v>1.5919623942463446</v>
      </c>
      <c r="H51" s="64">
        <f>IFERROR(Daten!H51/Daten!K51,"- ")</f>
        <v>15.287987562409491</v>
      </c>
      <c r="I51" s="65">
        <f>IFERROR(Daten!H51/Daten!I51,"- ")</f>
        <v>21.716738197424892</v>
      </c>
      <c r="J51" s="65">
        <f>IFERROR(Daten!J51/Daten!I51,"- ")</f>
        <v>32.18454935965665</v>
      </c>
      <c r="K51" s="66">
        <f>IFERROR(Daten!J51/Daten!H51,"- ")</f>
        <v>1.4820158104347825</v>
      </c>
      <c r="L51" s="65">
        <f>IFERROR(Daten!L51/Daten!O51,"- ")</f>
        <v>14.990142506698936</v>
      </c>
      <c r="M51" s="65">
        <f>IFERROR(Daten!L51/Daten!M51,"- ")</f>
        <v>20.204747774480712</v>
      </c>
      <c r="N51" s="65">
        <f>IFERROR(Daten!N51/Daten!M51,"- ")</f>
        <v>31.752491139174285</v>
      </c>
      <c r="O51" s="65">
        <f>IFERROR(Daten!N51/Daten!L51,"- ")</f>
        <v>1.5715361306949234</v>
      </c>
    </row>
    <row r="52" spans="2:15" ht="15" customHeight="1" thickBot="1" x14ac:dyDescent="0.25">
      <c r="B52" s="96"/>
      <c r="C52" s="81" t="s">
        <v>16</v>
      </c>
      <c r="D52" s="64">
        <f>IFERROR(Daten!D52/Daten!G52,"- ")</f>
        <v>12.046264667444452</v>
      </c>
      <c r="E52" s="65">
        <f>IFERROR(Daten!D52/Daten!E52,"- ")</f>
        <v>21.691734921816828</v>
      </c>
      <c r="F52" s="65">
        <f>IFERROR(Daten!F52/Daten!E52,"- ")</f>
        <v>43.222402802608507</v>
      </c>
      <c r="G52" s="66">
        <f>IFERROR(Daten!F52/Daten!D52,"- ")</f>
        <v>1.9925747275814645</v>
      </c>
      <c r="H52" s="64">
        <f>IFERROR(Daten!H52/Daten!K52,"- ")</f>
        <v>12.29965515343472</v>
      </c>
      <c r="I52" s="65">
        <f>IFERROR(Daten!H52/Daten!I52,"- ")</f>
        <v>20.807926829268293</v>
      </c>
      <c r="J52" s="65">
        <f>IFERROR(Daten!J52/Daten!I52,"- ")</f>
        <v>40.426396514996277</v>
      </c>
      <c r="K52" s="66">
        <f>IFERROR(Daten!J52/Daten!H52,"- ")</f>
        <v>1.9428363453360848</v>
      </c>
      <c r="L52" s="65">
        <f>IFERROR(Daten!L52/Daten!O52,"- ")</f>
        <v>12.093554802226727</v>
      </c>
      <c r="M52" s="65">
        <f>IFERROR(Daten!L52/Daten!M52,"- ")</f>
        <v>21.518252543387192</v>
      </c>
      <c r="N52" s="65">
        <f>IFERROR(Daten!N52/Daten!M52,"- ")</f>
        <v>42.673575715632552</v>
      </c>
      <c r="O52" s="65">
        <f>IFERROR(Daten!N52/Daten!L52,"- ")</f>
        <v>1.9831338827160776</v>
      </c>
    </row>
    <row r="53" spans="2:15" ht="15" customHeight="1" thickBot="1" x14ac:dyDescent="0.25">
      <c r="B53" s="96"/>
      <c r="C53" s="81" t="s">
        <v>19</v>
      </c>
      <c r="D53" s="64">
        <f>IFERROR(Daten!D53/Daten!G53,"- ")</f>
        <v>12.820105153810811</v>
      </c>
      <c r="E53" s="82"/>
      <c r="F53" s="82"/>
      <c r="G53" s="66">
        <f>IFERROR(Daten!F53/Daten!D53,"- ")</f>
        <v>1.7390193385837931</v>
      </c>
      <c r="H53" s="64">
        <f>IFERROR(Daten!H53/Daten!K53,"- ")</f>
        <v>13.420281906359685</v>
      </c>
      <c r="I53" s="82"/>
      <c r="J53" s="82"/>
      <c r="K53" s="66">
        <f>IFERROR(Daten!J53/Daten!H53,"- ")</f>
        <v>1.5650913974795087</v>
      </c>
      <c r="L53" s="65">
        <f>IFERROR(Daten!L53/Daten!O53,"- ")</f>
        <v>12.923999841378366</v>
      </c>
      <c r="M53" s="82"/>
      <c r="N53" s="82"/>
      <c r="O53" s="65">
        <f>IFERROR(Daten!N53/Daten!L53,"- ")</f>
        <v>1.707755073614001</v>
      </c>
    </row>
    <row r="54" spans="2:15" ht="15" customHeight="1" thickBot="1" x14ac:dyDescent="0.25">
      <c r="B54" s="96"/>
      <c r="C54" s="81" t="s">
        <v>20</v>
      </c>
      <c r="D54" s="64">
        <f>IFERROR(Daten!D54/Daten!G54,"- ")</f>
        <v>3.1093789300135941</v>
      </c>
      <c r="E54" s="65">
        <f>IFERROR(Daten!D54/Daten!E54,"- ")</f>
        <v>5.3255813953488369</v>
      </c>
      <c r="F54" s="65">
        <f>IFERROR(Daten!F54/Daten!E54,"- ")</f>
        <v>37.755813936046508</v>
      </c>
      <c r="G54" s="66">
        <f>IFERROR(Daten!F54/Daten!D54,"- ")</f>
        <v>7.0895196473799125</v>
      </c>
      <c r="H54" s="64" t="str">
        <f>IFERROR(Daten!H54/Daten!K54,"- ")</f>
        <v xml:space="preserve">- </v>
      </c>
      <c r="I54" s="65" t="str">
        <f>IFERROR(Daten!H54/Daten!I54,"- ")</f>
        <v xml:space="preserve">- </v>
      </c>
      <c r="J54" s="65" t="str">
        <f>IFERROR(Daten!J54/Daten!I54,"- ")</f>
        <v xml:space="preserve">- </v>
      </c>
      <c r="K54" s="66" t="str">
        <f>IFERROR(Daten!J54/Daten!H54,"- ")</f>
        <v xml:space="preserve">- </v>
      </c>
      <c r="L54" s="65">
        <f>IFERROR(Daten!L54/Daten!O54,"- ")</f>
        <v>3.1093789300135941</v>
      </c>
      <c r="M54" s="65">
        <f>IFERROR(Daten!L54/Daten!M54,"- ")</f>
        <v>5.3255813953488369</v>
      </c>
      <c r="N54" s="65">
        <f>IFERROR(Daten!N54/Daten!M54,"- ")</f>
        <v>37.755813936046508</v>
      </c>
      <c r="O54" s="65">
        <f>IFERROR(Daten!N54/Daten!L54,"- ")</f>
        <v>7.0895196473799125</v>
      </c>
    </row>
    <row r="55" spans="2:15" ht="15" customHeight="1" thickBot="1" x14ac:dyDescent="0.25">
      <c r="B55" s="96"/>
      <c r="C55" s="81" t="s">
        <v>22</v>
      </c>
      <c r="D55" s="64">
        <f>IFERROR(Daten!D55/Daten!G55,"- ")</f>
        <v>13.227623337334137</v>
      </c>
      <c r="E55" s="82"/>
      <c r="F55" s="82"/>
      <c r="G55" s="66">
        <f>IFERROR(Daten!F55/Daten!D55,"- ")</f>
        <v>1.5847860535974643</v>
      </c>
      <c r="H55" s="64">
        <f>IFERROR(Daten!H55/Daten!K55,"- ")</f>
        <v>8.2452715891498958</v>
      </c>
      <c r="I55" s="82"/>
      <c r="J55" s="82"/>
      <c r="K55" s="66">
        <f>IFERROR(Daten!J55/Daten!H55,"- ")</f>
        <v>2.3642857142857143</v>
      </c>
      <c r="L55" s="65">
        <f>IFERROR(Daten!L55/Daten!O55,"- ")</f>
        <v>12.474881801063219</v>
      </c>
      <c r="M55" s="82"/>
      <c r="N55" s="82"/>
      <c r="O55" s="65">
        <f>IFERROR(Daten!N55/Daten!L55,"- ")</f>
        <v>1.6626248214265336</v>
      </c>
    </row>
    <row r="56" spans="2:15" ht="15" customHeight="1" thickBot="1" x14ac:dyDescent="0.25">
      <c r="B56" s="96"/>
      <c r="C56" s="18" t="s">
        <v>23</v>
      </c>
      <c r="D56" s="64">
        <f>IFERROR(Daten!D56/Daten!G56,"- ")</f>
        <v>12.786677072723203</v>
      </c>
      <c r="E56" s="82"/>
      <c r="F56" s="82"/>
      <c r="G56" s="66">
        <f>IFERROR(Daten!F56/Daten!D56,"- ")</f>
        <v>1.8473525113887552</v>
      </c>
      <c r="H56" s="64">
        <f>IFERROR(Daten!H56/Daten!K56,"- ")</f>
        <v>13.373407046076217</v>
      </c>
      <c r="I56" s="82"/>
      <c r="J56" s="82"/>
      <c r="K56" s="66">
        <f>IFERROR(Daten!J56/Daten!H56,"- ")</f>
        <v>1.7281264837110046</v>
      </c>
      <c r="L56" s="65">
        <f>IFERROR(Daten!L56/Daten!O56,"- ")</f>
        <v>12.891328720970588</v>
      </c>
      <c r="M56" s="82"/>
      <c r="N56" s="82"/>
      <c r="O56" s="65">
        <f>IFERROR(Daten!N56/Daten!L56,"- ")</f>
        <v>1.8252916100136241</v>
      </c>
    </row>
    <row r="57" spans="2:15" ht="15" customHeight="1" thickBot="1" x14ac:dyDescent="0.25">
      <c r="B57" s="96"/>
      <c r="C57" s="18" t="s">
        <v>35</v>
      </c>
      <c r="D57" s="64">
        <f>IFERROR(Daten!D57/Daten!G57,"- ")</f>
        <v>19.592762555270109</v>
      </c>
      <c r="E57" s="65">
        <f>IFERROR(Daten!D57/Daten!E57,"- ")</f>
        <v>17.729879740980575</v>
      </c>
      <c r="F57" s="65">
        <f>IFERROR(Daten!F57/Daten!E57,"- ")</f>
        <v>19.414547517709764</v>
      </c>
      <c r="G57" s="66">
        <f>IFERROR(Daten!F57/Daten!D57,"- ")</f>
        <v>1.0950185676011821</v>
      </c>
      <c r="H57" s="64">
        <f>IFERROR(Daten!H57/Daten!K57,"- ")</f>
        <v>17.360515351504592</v>
      </c>
      <c r="I57" s="65">
        <f>IFERROR(Daten!H57/Daten!I57,"- ")</f>
        <v>15.743333333333334</v>
      </c>
      <c r="J57" s="65">
        <f>IFERROR(Daten!J57/Daten!I57,"- ")</f>
        <v>19.248372104156594</v>
      </c>
      <c r="K57" s="66">
        <f>IFERROR(Daten!J57/Daten!H57,"- ")</f>
        <v>1.2226363818011809</v>
      </c>
      <c r="L57" s="65">
        <f>IFERROR(Daten!L57/Daten!O57,"- ")</f>
        <v>19.107034774160031</v>
      </c>
      <c r="M57" s="65">
        <f>IFERROR(Daten!L57/Daten!M57,"- ")</f>
        <v>17.298334540188268</v>
      </c>
      <c r="N57" s="65">
        <f>IFERROR(Daten!N57/Daten!M57,"- ")</f>
        <v>19.378448586452741</v>
      </c>
      <c r="O57" s="65">
        <f>IFERROR(Daten!N57/Daten!L57,"- ")</f>
        <v>1.120249382472738</v>
      </c>
    </row>
    <row r="58" spans="2:15" x14ac:dyDescent="0.2">
      <c r="B58" s="101"/>
      <c r="C58" s="18" t="s">
        <v>36</v>
      </c>
      <c r="D58" s="64">
        <f>IFERROR(Daten!D58/Daten!G58,"- ")</f>
        <v>13.963972787509308</v>
      </c>
      <c r="E58" s="82"/>
      <c r="F58" s="82"/>
      <c r="G58" s="66">
        <f>IFERROR(Daten!F58/Daten!D58,"- ")</f>
        <v>1.664758932052147</v>
      </c>
      <c r="H58" s="64">
        <f>IFERROR(Daten!H58/Daten!K58,"- ")</f>
        <v>14.215996155848691</v>
      </c>
      <c r="I58" s="82"/>
      <c r="J58" s="82"/>
      <c r="K58" s="66">
        <f>IFERROR(Daten!J58/Daten!H58,"- ")</f>
        <v>1.597672970169663</v>
      </c>
      <c r="L58" s="65">
        <f>IFERROR(Daten!L58/Daten!O58,"- ")</f>
        <v>14.010705330987323</v>
      </c>
      <c r="M58" s="82"/>
      <c r="N58" s="82"/>
      <c r="O58" s="65">
        <f>IFERROR(Daten!N58/Daten!L58,"- ")</f>
        <v>1.6521369500596383</v>
      </c>
    </row>
  </sheetData>
  <sheetProtection sheet="1" objects="1" scenarios="1"/>
  <mergeCells count="7">
    <mergeCell ref="B51:B58"/>
    <mergeCell ref="H2:K2"/>
    <mergeCell ref="L2:O2"/>
    <mergeCell ref="D2:G2"/>
    <mergeCell ref="B4:B30"/>
    <mergeCell ref="B31:B50"/>
    <mergeCell ref="B2:C3"/>
  </mergeCells>
  <pageMargins left="0.11811023622047249" right="0.11811023622047249" top="0.39370078740157483" bottom="0.19685039370078741" header="0" footer="0"/>
  <pageSetup paperSize="9" scale="55" orientation="landscape"/>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Erläuterung</vt:lpstr>
      <vt:lpstr>Daten</vt:lpstr>
      <vt:lpstr>Relationen</vt:lpstr>
      <vt:lpstr>Daten!Druckbereich</vt:lpstr>
      <vt:lpstr>Erläuterung!Druckbereich</vt:lpstr>
      <vt:lpstr>Relationen!Druckbereich</vt:lpstr>
      <vt:lpstr>XDF</vt:lpstr>
      <vt:lpstr>XFD17179869184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2026-05-15T11:13:48Z</cp:lastPrinted>
  <dcterms:created xsi:type="dcterms:W3CDTF">2024-07-12T06:36:15Z</dcterms:created>
  <dcterms:modified xsi:type="dcterms:W3CDTF">2026-05-15T12:26:58Z</dcterms:modified>
</cp:coreProperties>
</file>